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1050" yWindow="1620" windowWidth="29040" windowHeight="16440"/>
  </bookViews>
  <sheets>
    <sheet name="Monthly Budget Summary" sheetId="1" r:id="rId1"/>
    <sheet name="Income" sheetId="3" r:id="rId2"/>
    <sheet name="Personnel Expenses" sheetId="4" r:id="rId3"/>
    <sheet name="Operating Expenses" sheetId="5" r:id="rId4"/>
  </sheets>
  <definedNames>
    <definedName name="_xlnm._FilterDatabase" localSheetId="1" hidden="1">Income!#REF!</definedName>
    <definedName name="_xlnm._FilterDatabase" localSheetId="0" hidden="1">Income!#REF!</definedName>
    <definedName name="_xlnm._FilterDatabase" localSheetId="3" hidden="1">'Operating Expenses'!#REF!</definedName>
    <definedName name="_xlnm._FilterDatabase" localSheetId="2" hidden="1">'Personnel Expenses'!#REF!</definedName>
    <definedName name="BUDGET_Title">'Monthly Budget Summary'!$B$2</definedName>
    <definedName name="ColumnTitle1">Totals[[#Headers],[BUDGET TOTALS]]</definedName>
    <definedName name="COMPANY_NAME">'Monthly Budget Summary'!$B$1</definedName>
    <definedName name="Title1">Top5Expenses[[#Headers],[ACTUAL EXPENSES]]</definedName>
    <definedName name="Title2">Income[[#Headers],[INCOME]]</definedName>
    <definedName name="Title3">PersonnelExpenses[[#Headers],[PERSONNEL EXPENSES]]</definedName>
    <definedName name="Title4">OperatingExpenses[[#Headers],[OPERATING EXPENSES]]</definedName>
    <definedName name="_xlnm.Print_Titles" localSheetId="1">Income!$4:$4</definedName>
    <definedName name="_xlnm.Print_Titles" localSheetId="3">'Operating Expenses'!$4:$4</definedName>
    <definedName name="_xlnm.Print_Titles" localSheetId="2">'Personnel Expenses'!$4:$4</definedName>
  </definedNames>
  <calcPr calcId="145621" concurrentCalc="0"/>
  <fileRecoveryPr autoRecover="0"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5" l="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C12" i="1"/>
  <c r="B12" i="1"/>
  <c r="C13" i="1"/>
  <c r="B13" i="1"/>
  <c r="C14" i="1"/>
  <c r="B14" i="1"/>
  <c r="C15" i="1"/>
  <c r="B15" i="1"/>
  <c r="C16" i="1"/>
  <c r="B16" i="1"/>
  <c r="D25" i="5"/>
  <c r="D7" i="1"/>
  <c r="D12" i="1"/>
  <c r="D13" i="1"/>
  <c r="D14" i="1"/>
  <c r="D15" i="1"/>
  <c r="D16" i="1"/>
  <c r="C25" i="5"/>
  <c r="C7" i="1"/>
  <c r="E7" i="1"/>
  <c r="C8" i="4"/>
  <c r="C6" i="1"/>
  <c r="D8" i="4"/>
  <c r="D6" i="1"/>
  <c r="E6" i="1"/>
  <c r="D8" i="3"/>
  <c r="D5" i="1"/>
  <c r="C8" i="3"/>
  <c r="C5" i="1"/>
  <c r="E5" i="1"/>
  <c r="E8" i="1"/>
  <c r="F5" i="3"/>
  <c r="F6" i="3"/>
  <c r="F7" i="3"/>
  <c r="D8" i="1"/>
  <c r="C8" i="1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25" i="5"/>
  <c r="F7" i="4"/>
  <c r="E7" i="4"/>
  <c r="F6" i="4"/>
  <c r="E6" i="4"/>
  <c r="F5" i="4"/>
  <c r="E5" i="4"/>
  <c r="E7" i="3"/>
  <c r="E6" i="3"/>
  <c r="F8" i="3"/>
  <c r="E5" i="3"/>
  <c r="E16" i="1"/>
  <c r="F8" i="4"/>
  <c r="E15" i="1"/>
  <c r="E12" i="1"/>
  <c r="E13" i="1"/>
  <c r="C17" i="1"/>
  <c r="E14" i="1"/>
  <c r="E17" i="1"/>
  <c r="D17" i="1"/>
</calcChain>
</file>

<file path=xl/sharedStrings.xml><?xml version="1.0" encoding="utf-8"?>
<sst xmlns="http://schemas.openxmlformats.org/spreadsheetml/2006/main" count="75" uniqueCount="51">
  <si>
    <t>Other</t>
  </si>
  <si>
    <t>Advertising</t>
  </si>
  <si>
    <t>Depreciation</t>
  </si>
  <si>
    <t>Insurance</t>
  </si>
  <si>
    <t>Interest</t>
  </si>
  <si>
    <t>Office supplies</t>
  </si>
  <si>
    <t>Postage</t>
  </si>
  <si>
    <t>Rent or mortgage</t>
  </si>
  <si>
    <t>Sales expenses</t>
  </si>
  <si>
    <t>Shipping and storage</t>
  </si>
  <si>
    <t>Supplies</t>
  </si>
  <si>
    <t>Taxes</t>
  </si>
  <si>
    <t>Telephone</t>
  </si>
  <si>
    <t>Utilities</t>
  </si>
  <si>
    <t>Total</t>
  </si>
  <si>
    <t>Income</t>
  </si>
  <si>
    <t>Wages</t>
  </si>
  <si>
    <t>Commission</t>
  </si>
  <si>
    <t>ESTIMATED</t>
  </si>
  <si>
    <t>ACTUAL</t>
  </si>
  <si>
    <t>DIFFERENCE</t>
  </si>
  <si>
    <t>INCOME</t>
  </si>
  <si>
    <t>TOP 5 AMOUNT</t>
  </si>
  <si>
    <t>PERSONNEL EXPENSES</t>
  </si>
  <si>
    <t>OPERATING EXPENSES</t>
  </si>
  <si>
    <t>AMOUNT</t>
  </si>
  <si>
    <t>% OF EXPENSES</t>
  </si>
  <si>
    <t>BUDGET TOTALS</t>
  </si>
  <si>
    <t>15% REDUCTION</t>
  </si>
  <si>
    <t>Balance (Income minus Expenses)</t>
  </si>
  <si>
    <t>Employee benefits</t>
  </si>
  <si>
    <t>Bad debts</t>
  </si>
  <si>
    <t>Cash discounts</t>
  </si>
  <si>
    <t>Dues and subscriptions</t>
  </si>
  <si>
    <t>Legal and auditing</t>
  </si>
  <si>
    <t>Maintenance and repairs</t>
  </si>
  <si>
    <t>Net sales</t>
  </si>
  <si>
    <t>Interest income</t>
  </si>
  <si>
    <t>Asset sales (gain/loss)</t>
  </si>
  <si>
    <t>Delivery costs</t>
  </si>
  <si>
    <t>Total Income</t>
  </si>
  <si>
    <t>Total Personnel Expenses</t>
  </si>
  <si>
    <t>Total Operating Expenses</t>
  </si>
  <si>
    <t xml:space="preserve">     COMPANY NAME</t>
  </si>
  <si>
    <t xml:space="preserve">  MONTHLY BUDGET</t>
  </si>
  <si>
    <t>DATE</t>
  </si>
  <si>
    <t xml:space="preserve"> </t>
  </si>
  <si>
    <t>Personnel Expenses</t>
  </si>
  <si>
    <t>Operating Expenses</t>
  </si>
  <si>
    <t>WHAT ARE MY TOP 5 HIGHEST ACTUAL OPERATING EXPENSES?</t>
  </si>
  <si>
    <t>ACTUAL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</si>
</sst>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mmm\ yyyy"/>
    <numFmt numFmtId="166" formatCode="0.0%"/>
  </numFmts>
  <fonts count="23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color theme="9" tint="-0.499984740745262"/>
      <name val="Gill Sans MT"/>
      <family val="2"/>
      <scheme val="minor"/>
    </font>
    <font>
      <sz val="11"/>
      <name val="Gill Sans MT"/>
      <family val="2"/>
      <scheme val="minor"/>
    </font>
    <font>
      <sz val="11"/>
      <color rgb="FF6C0000"/>
      <name val="Gill Sans MT"/>
      <family val="2"/>
      <scheme val="minor"/>
    </font>
    <font>
      <sz val="36"/>
      <color theme="3"/>
      <name val="Gill Sans MT"/>
      <family val="2"/>
      <scheme val="major"/>
    </font>
    <font>
      <sz val="16"/>
      <color theme="3"/>
      <name val="Gill Sans MT"/>
      <family val="2"/>
      <scheme val="major"/>
    </font>
    <font>
      <sz val="11"/>
      <color theme="3"/>
      <name val="Gill Sans MT"/>
      <family val="2"/>
      <scheme val="major"/>
    </font>
    <font>
      <sz val="11"/>
      <color theme="1" tint="4.9989318521683403E-2"/>
      <name val="Gill Sans MT"/>
      <family val="2"/>
      <scheme val="major"/>
    </font>
    <font>
      <sz val="11"/>
      <color theme="2"/>
      <name val="Gill Sans MT"/>
      <family val="2"/>
      <scheme val="minor"/>
    </font>
    <font>
      <sz val="11"/>
      <color theme="0"/>
      <name val="Gill Sans MT"/>
      <family val="2"/>
      <scheme val="minor"/>
    </font>
    <font>
      <sz val="11"/>
      <color theme="1" tint="0.249977111117893"/>
      <name val="Gill Sans MT"/>
      <family val="2"/>
      <scheme val="major"/>
    </font>
    <font>
      <b/>
      <sz val="11"/>
      <color theme="1" tint="0.249977111117893"/>
      <name val="Gill Sans MT"/>
      <family val="2"/>
      <scheme val="major"/>
    </font>
    <font>
      <b/>
      <sz val="11"/>
      <color theme="1" tint="0.249977111117893"/>
      <name val="Gill Sans MT"/>
      <family val="2"/>
      <scheme val="minor"/>
    </font>
    <font>
      <sz val="11"/>
      <color theme="1"/>
      <name val="Gill Sans MT"/>
      <family val="2"/>
      <scheme val="major"/>
    </font>
    <font>
      <sz val="11"/>
      <color theme="1" tint="0.249977111117893"/>
      <name val="Gill Sans MT"/>
      <scheme val="major"/>
    </font>
    <font>
      <b/>
      <sz val="11"/>
      <color theme="1" tint="0.249977111117893"/>
      <name val="Gill Sans MT"/>
      <scheme val="major"/>
    </font>
    <font>
      <sz val="15"/>
      <color rgb="FFC54F8A"/>
      <name val="Gill Sans MT"/>
      <family val="2"/>
      <scheme val="major"/>
    </font>
    <font>
      <sz val="11"/>
      <color rgb="FFC54F8A"/>
      <name val="Gill Sans MT"/>
      <family val="2"/>
      <scheme val="major"/>
    </font>
    <font>
      <sz val="11"/>
      <color rgb="FFC54F8A"/>
      <name val="Gill Sans MT"/>
      <family val="2"/>
      <scheme val="minor"/>
    </font>
    <font>
      <sz val="30"/>
      <color rgb="FFC54F8A"/>
      <name val="Gill Sans MT"/>
      <family val="2"/>
      <scheme val="major"/>
    </font>
    <font>
      <sz val="12"/>
      <color rgb="FFC54F8A"/>
      <name val="Gill Sans MT"/>
      <family val="2"/>
      <scheme val="major"/>
    </font>
    <font>
      <sz val="15"/>
      <color theme="1" tint="0.249977111117893"/>
      <name val="Gill Sans M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DF8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>
      <alignment horizontal="left" wrapText="1" indent="1"/>
    </xf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6" fillId="0" borderId="0" applyNumberFormat="0" applyFill="0" applyAlignment="0" applyProtection="0"/>
    <xf numFmtId="0" fontId="8" fillId="6" borderId="0" applyBorder="0" applyProtection="0">
      <alignment horizontal="left" vertical="center" indent="1"/>
    </xf>
    <xf numFmtId="0" fontId="8" fillId="6" borderId="0" applyNumberFormat="0" applyBorder="0" applyProtection="0">
      <alignment horizontal="left" vertical="center"/>
    </xf>
    <xf numFmtId="0" fontId="1" fillId="0" borderId="0" applyNumberFormat="0" applyFill="0" applyAlignment="0" applyProtection="0"/>
    <xf numFmtId="0" fontId="4" fillId="0" borderId="0" applyNumberFormat="0" applyFill="0" applyBorder="0" applyAlignment="0" applyProtection="0"/>
    <xf numFmtId="40" fontId="1" fillId="0" borderId="0" applyFont="0" applyFill="0" applyBorder="0" applyProtection="0">
      <alignment horizontal="right"/>
    </xf>
    <xf numFmtId="166" fontId="1" fillId="0" borderId="0" applyFont="0" applyFill="0" applyBorder="0" applyProtection="0">
      <alignment horizontal="right"/>
    </xf>
    <xf numFmtId="165" fontId="7" fillId="5" borderId="0" applyFill="0" applyBorder="0">
      <alignment horizontal="right"/>
    </xf>
  </cellStyleXfs>
  <cellXfs count="61">
    <xf numFmtId="0" fontId="0" fillId="0" borderId="0" xfId="0">
      <alignment horizontal="left" wrapText="1" indent="1"/>
    </xf>
    <xf numFmtId="0" fontId="0" fillId="5" borderId="0" xfId="0" applyFill="1" applyProtection="1">
      <alignment horizontal="left" wrapText="1" indent="1"/>
    </xf>
    <xf numFmtId="0" fontId="0" fillId="0" borderId="0" xfId="0" applyProtection="1">
      <alignment horizontal="left" wrapText="1" indent="1"/>
    </xf>
    <xf numFmtId="0" fontId="0" fillId="0" borderId="0" xfId="0" applyFill="1" applyProtection="1">
      <alignment horizontal="left" wrapText="1" indent="1"/>
    </xf>
    <xf numFmtId="0" fontId="0" fillId="0" borderId="0" xfId="0" applyAlignment="1" applyProtection="1">
      <alignment vertical="center"/>
    </xf>
    <xf numFmtId="0" fontId="0" fillId="2" borderId="0" xfId="0" applyFill="1" applyProtection="1">
      <alignment horizontal="left" wrapText="1" indent="1"/>
    </xf>
    <xf numFmtId="0" fontId="0" fillId="5" borderId="0" xfId="0" applyFill="1" applyAlignment="1" applyProtection="1">
      <alignment vertical="center"/>
    </xf>
    <xf numFmtId="0" fontId="10" fillId="5" borderId="0" xfId="0" applyFont="1" applyFill="1" applyProtection="1">
      <alignment horizontal="left" wrapText="1" indent="1"/>
    </xf>
    <xf numFmtId="0" fontId="10" fillId="5" borderId="0" xfId="0" applyFont="1" applyFill="1" applyAlignment="1" applyProtection="1">
      <alignment vertical="center"/>
    </xf>
    <xf numFmtId="0" fontId="11" fillId="7" borderId="0" xfId="0" applyFont="1" applyFill="1" applyAlignment="1">
      <alignment horizontal="left" vertical="center" wrapText="1" indent="1"/>
    </xf>
    <xf numFmtId="40" fontId="11" fillId="7" borderId="0" xfId="10" applyFont="1" applyFill="1" applyBorder="1" applyAlignment="1" applyProtection="1">
      <alignment horizontal="center" vertical="center"/>
    </xf>
    <xf numFmtId="0" fontId="11" fillId="2" borderId="0" xfId="0" applyFont="1" applyFill="1" applyAlignment="1">
      <alignment horizontal="left" vertical="center" wrapText="1" indent="1"/>
    </xf>
    <xf numFmtId="40" fontId="11" fillId="2" borderId="0" xfId="10" applyFont="1" applyFill="1" applyBorder="1" applyAlignment="1" applyProtection="1">
      <alignment horizontal="center" vertical="center"/>
    </xf>
    <xf numFmtId="40" fontId="12" fillId="2" borderId="0" xfId="10" applyFont="1" applyFill="1" applyBorder="1" applyAlignment="1" applyProtection="1">
      <alignment horizontal="center" vertical="center"/>
    </xf>
    <xf numFmtId="166" fontId="11" fillId="2" borderId="0" xfId="11" applyFont="1" applyFill="1" applyBorder="1" applyAlignment="1" applyProtection="1">
      <alignment horizontal="center" vertical="center"/>
    </xf>
    <xf numFmtId="166" fontId="11" fillId="7" borderId="0" xfId="11" applyFont="1" applyFill="1" applyBorder="1" applyAlignment="1" applyProtection="1">
      <alignment horizontal="center" vertical="center"/>
    </xf>
    <xf numFmtId="0" fontId="13" fillId="7" borderId="0" xfId="0" applyFont="1" applyFill="1" applyAlignment="1">
      <alignment horizontal="left" vertical="center" wrapText="1" indent="1"/>
    </xf>
    <xf numFmtId="40" fontId="13" fillId="7" borderId="0" xfId="10" applyFont="1" applyFill="1" applyBorder="1" applyAlignment="1" applyProtection="1">
      <alignment horizontal="center" vertical="center" wrapText="1"/>
    </xf>
    <xf numFmtId="166" fontId="13" fillId="7" borderId="0" xfId="11" applyFont="1" applyFill="1" applyBorder="1" applyAlignment="1" applyProtection="1">
      <alignment horizontal="center" vertical="center" wrapText="1"/>
    </xf>
    <xf numFmtId="0" fontId="0" fillId="8" borderId="0" xfId="0" applyFill="1" applyProtection="1">
      <alignment horizontal="left" wrapText="1" indent="1"/>
    </xf>
    <xf numFmtId="40" fontId="3" fillId="8" borderId="0" xfId="4" applyNumberFormat="1" applyFont="1" applyFill="1" applyBorder="1" applyProtection="1"/>
    <xf numFmtId="0" fontId="0" fillId="8" borderId="0" xfId="0" applyFill="1" applyAlignment="1" applyProtection="1">
      <alignment vertical="center"/>
    </xf>
    <xf numFmtId="40" fontId="3" fillId="8" borderId="0" xfId="8" applyNumberFormat="1" applyFont="1" applyFill="1" applyBorder="1" applyProtection="1"/>
    <xf numFmtId="0" fontId="11" fillId="2" borderId="0" xfId="0" applyFont="1" applyFill="1" applyBorder="1" applyAlignment="1">
      <alignment horizontal="left" vertical="center" wrapText="1" indent="2"/>
    </xf>
    <xf numFmtId="0" fontId="11" fillId="7" borderId="0" xfId="0" applyFont="1" applyFill="1" applyBorder="1" applyAlignment="1">
      <alignment horizontal="left" vertical="center" wrapText="1" indent="2"/>
    </xf>
    <xf numFmtId="0" fontId="3" fillId="8" borderId="0" xfId="0" applyFont="1" applyFill="1" applyProtection="1">
      <alignment horizontal="left" wrapText="1" indent="1"/>
    </xf>
    <xf numFmtId="164" fontId="3" fillId="8" borderId="0" xfId="3" applyNumberFormat="1" applyFont="1" applyFill="1" applyBorder="1" applyProtection="1"/>
    <xf numFmtId="40" fontId="11" fillId="7" borderId="0" xfId="10" applyFont="1" applyFill="1" applyBorder="1" applyAlignment="1" applyProtection="1">
      <alignment horizontal="center" vertical="center" wrapText="1"/>
    </xf>
    <xf numFmtId="0" fontId="3" fillId="8" borderId="0" xfId="3" applyFont="1" applyFill="1" applyBorder="1" applyProtection="1"/>
    <xf numFmtId="40" fontId="14" fillId="2" borderId="0" xfId="10" applyFont="1" applyFill="1" applyBorder="1" applyAlignment="1" applyProtection="1">
      <alignment horizontal="center" vertical="center"/>
    </xf>
    <xf numFmtId="40" fontId="14" fillId="7" borderId="0" xfId="10" applyFont="1" applyFill="1" applyBorder="1" applyAlignment="1" applyProtection="1">
      <alignment horizontal="center" vertical="center"/>
    </xf>
    <xf numFmtId="40" fontId="11" fillId="2" borderId="0" xfId="10" applyFont="1" applyFill="1" applyBorder="1" applyAlignment="1" applyProtection="1">
      <alignment horizontal="center" vertical="center" wrapText="1"/>
    </xf>
    <xf numFmtId="0" fontId="15" fillId="7" borderId="0" xfId="0" applyFont="1" applyFill="1" applyAlignment="1">
      <alignment horizontal="left" vertical="center" wrapText="1" indent="1"/>
    </xf>
    <xf numFmtId="40" fontId="15" fillId="7" borderId="0" xfId="0" applyNumberFormat="1" applyFont="1" applyFill="1" applyBorder="1" applyAlignment="1" applyProtection="1">
      <alignment horizontal="center" vertical="center"/>
    </xf>
    <xf numFmtId="40" fontId="16" fillId="7" borderId="0" xfId="0" applyNumberFormat="1" applyFont="1" applyFill="1" applyAlignment="1" applyProtection="1">
      <alignment horizontal="center" vertical="center"/>
    </xf>
    <xf numFmtId="40" fontId="12" fillId="2" borderId="0" xfId="10" applyFont="1" applyFill="1" applyAlignment="1" applyProtection="1">
      <alignment horizontal="center" vertical="center"/>
    </xf>
    <xf numFmtId="0" fontId="10" fillId="0" borderId="0" xfId="0" applyFont="1" applyFill="1" applyProtection="1">
      <alignment horizontal="left" wrapText="1" indent="1"/>
    </xf>
    <xf numFmtId="0" fontId="9" fillId="0" borderId="0" xfId="0" applyFont="1" applyFill="1" applyProtection="1">
      <alignment horizontal="left" wrapText="1" indent="1"/>
    </xf>
    <xf numFmtId="0" fontId="5" fillId="0" borderId="0" xfId="1" applyFill="1" applyAlignment="1" applyProtection="1"/>
    <xf numFmtId="0" fontId="0" fillId="0" borderId="0" xfId="0" applyFill="1" applyAlignment="1" applyProtection="1">
      <alignment vertical="center"/>
    </xf>
    <xf numFmtId="0" fontId="18" fillId="5" borderId="0" xfId="0" applyFont="1" applyFill="1" applyProtection="1">
      <alignment horizontal="left" wrapText="1" indent="1"/>
    </xf>
    <xf numFmtId="0" fontId="18" fillId="5" borderId="0" xfId="0" applyFont="1" applyFill="1" applyAlignment="1" applyProtection="1">
      <alignment horizontal="left" wrapText="1"/>
    </xf>
    <xf numFmtId="0" fontId="19" fillId="5" borderId="0" xfId="0" applyFont="1" applyFill="1" applyProtection="1">
      <alignment horizontal="left" wrapText="1" indent="1"/>
    </xf>
    <xf numFmtId="0" fontId="21" fillId="9" borderId="0" xfId="6" applyFont="1" applyFill="1">
      <alignment horizontal="left" vertical="center" indent="1"/>
    </xf>
    <xf numFmtId="0" fontId="21" fillId="9" borderId="0" xfId="7" applyFont="1" applyFill="1" applyBorder="1" applyAlignment="1" applyProtection="1">
      <alignment horizontal="center" vertical="center"/>
    </xf>
    <xf numFmtId="0" fontId="21" fillId="9" borderId="0" xfId="6" applyFont="1" applyFill="1" applyAlignment="1">
      <alignment horizontal="left" vertical="center" indent="1"/>
    </xf>
    <xf numFmtId="0" fontId="18" fillId="0" borderId="0" xfId="0" applyFont="1" applyFill="1" applyProtection="1">
      <alignment horizontal="left" wrapText="1" indent="1"/>
    </xf>
    <xf numFmtId="0" fontId="18" fillId="0" borderId="0" xfId="0" applyFont="1" applyFill="1" applyAlignment="1" applyProtection="1">
      <alignment horizontal="left" wrapText="1"/>
    </xf>
    <xf numFmtId="0" fontId="19" fillId="0" borderId="0" xfId="0" applyFont="1" applyFill="1" applyProtection="1">
      <alignment horizontal="left" wrapText="1" indent="1"/>
    </xf>
    <xf numFmtId="0" fontId="19" fillId="0" borderId="0" xfId="3" applyFont="1" applyFill="1" applyBorder="1" applyAlignment="1" applyProtection="1">
      <alignment vertical="center"/>
    </xf>
    <xf numFmtId="0" fontId="21" fillId="9" borderId="0" xfId="6" applyFont="1" applyFill="1" applyBorder="1" applyAlignment="1">
      <alignment horizontal="left" vertical="center" indent="2"/>
    </xf>
    <xf numFmtId="0" fontId="21" fillId="9" borderId="0" xfId="7" applyFont="1" applyFill="1" applyBorder="1" applyAlignment="1">
      <alignment horizontal="center" vertical="center"/>
    </xf>
    <xf numFmtId="0" fontId="21" fillId="9" borderId="0" xfId="6" applyFont="1" applyFill="1" applyBorder="1" applyAlignment="1" applyProtection="1">
      <alignment horizontal="center" vertical="center"/>
    </xf>
    <xf numFmtId="0" fontId="21" fillId="9" borderId="0" xfId="6" applyFont="1" applyFill="1" applyBorder="1" applyAlignment="1">
      <alignment horizontal="center" vertical="center"/>
    </xf>
    <xf numFmtId="0" fontId="19" fillId="5" borderId="0" xfId="3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left" vertical="center" wrapText="1"/>
    </xf>
    <xf numFmtId="0" fontId="19" fillId="0" borderId="0" xfId="0" applyFont="1" applyFill="1" applyAlignment="1" applyProtection="1">
      <alignment horizontal="center" wrapText="1"/>
    </xf>
    <xf numFmtId="0" fontId="17" fillId="0" borderId="0" xfId="0" applyFont="1" applyFill="1" applyAlignment="1" applyProtection="1">
      <alignment horizontal="left" wrapText="1"/>
    </xf>
    <xf numFmtId="0" fontId="22" fillId="0" borderId="0" xfId="6" applyFont="1" applyFill="1" applyAlignment="1" applyProtection="1">
      <alignment horizontal="center"/>
    </xf>
    <xf numFmtId="0" fontId="17" fillId="5" borderId="0" xfId="0" applyFont="1" applyFill="1" applyAlignment="1" applyProtection="1">
      <alignment horizontal="left" wrapText="1"/>
    </xf>
    <xf numFmtId="0" fontId="20" fillId="5" borderId="0" xfId="0" applyFont="1" applyFill="1" applyAlignment="1" applyProtection="1">
      <alignment horizontal="left" vertical="center" wrapText="1"/>
    </xf>
  </cellXfs>
  <cellStyles count="13">
    <cellStyle name="20% - Énfasis5" xfId="4" builtinId="46"/>
    <cellStyle name="60% - Énfasis4" xfId="3" builtinId="44" customBuiltin="1"/>
    <cellStyle name="Date" xfId="12"/>
    <cellStyle name="Encabezado 4" xfId="2" builtinId="19" customBuiltin="1"/>
    <cellStyle name="Millares" xfId="10" builtinId="3" customBuiltin="1"/>
    <cellStyle name="Normal" xfId="0" builtinId="0" customBuiltin="1"/>
    <cellStyle name="Porcentaje" xfId="11" builtinId="5" customBuiltin="1"/>
    <cellStyle name="Texto de advertencia" xfId="9" builtinId="11" customBuiltin="1"/>
    <cellStyle name="Título" xfId="1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otal" xfId="8" builtinId="25" customBuiltin="1"/>
  </cellStyles>
  <dxfs count="74"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1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ajor"/>
      </font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1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1"/>
        <name val="Gill Sans MT"/>
        <scheme val="major"/>
      </font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Gill Sans MT"/>
        <scheme val="major"/>
      </font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Gill Sans MT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left" vertical="center" textRotation="0" indent="2" justifyLastLine="0" shrinkToFit="0"/>
    </dxf>
    <dxf>
      <font>
        <strike val="0"/>
        <outline val="0"/>
        <shadow val="0"/>
        <u val="none"/>
        <vertAlign val="baseline"/>
        <sz val="11"/>
        <name val="Gill Sans MT"/>
        <scheme val="major"/>
      </font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/>
      <protection locked="1" hidden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color rgb="FFC54F8A"/>
        <name val="Gill Sans MT"/>
        <scheme val="maj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1" hidden="0"/>
    </dxf>
    <dxf>
      <font>
        <color rgb="FFDA0000"/>
      </font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left" vertical="center" textRotation="0" indent="2" justifyLastLine="0" shrinkToFit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left" vertical="center" textRotation="0" indent="2" justifyLastLine="0" shrinkToFit="0"/>
    </dxf>
    <dxf>
      <font>
        <strike val="0"/>
        <outline val="0"/>
        <shadow val="0"/>
        <u val="none"/>
        <vertAlign val="baseline"/>
        <sz val="11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left" vertical="center" textRotation="0" indent="0" justifyLastLine="0" shrinkToFit="0"/>
      <protection locked="1" hidden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Gill Sans MT"/>
        <scheme val="major"/>
      </font>
      <fill>
        <patternFill patternType="solid">
          <fgColor indexed="64"/>
          <bgColor rgb="FFFFFDF8"/>
        </patternFill>
      </fill>
      <alignment horizontal="left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color rgb="FFC54F8A"/>
        <name val="Gill Sans MT"/>
        <scheme val="major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protection locked="1" hidden="0"/>
    </dxf>
    <dxf>
      <font>
        <color rgb="FFDA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numFmt numFmtId="167" formatCode="#,##0.00_);[Red]\(#,##0.00\)"/>
      <fill>
        <patternFill patternType="solid">
          <fgColor indexed="64"/>
          <bgColor rgb="FFFFFDF8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indent="0" justifyLastLine="0" shrinkToFit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2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rgb="FFFFFDF8"/>
        </patternFill>
      </fill>
      <alignment horizontal="left" vertical="center" textRotation="0" indent="2" justifyLastLine="0" shrinkToFit="0"/>
    </dxf>
    <dxf>
      <font>
        <strike val="0"/>
        <outline val="0"/>
        <shadow val="0"/>
        <u val="none"/>
        <vertAlign val="baseline"/>
        <sz val="11"/>
        <name val="Franklin Gothic Book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1"/>
        <name val="Franklin Gothic Book"/>
        <scheme val="none"/>
      </font>
      <fill>
        <patternFill patternType="solid">
          <fgColor indexed="64"/>
          <bgColor rgb="FFFFFDF8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color rgb="FFC54F8A"/>
        <name val="Gill Sans MT"/>
        <scheme val="major"/>
      </font>
      <fill>
        <patternFill patternType="solid">
          <fgColor indexed="64"/>
          <bgColor theme="0" tint="-0.249977111117893"/>
        </patternFill>
      </fill>
      <alignment horizontal="center" vertical="center" textRotation="0" indent="0" justifyLastLine="0" shrinkToFit="0"/>
      <protection locked="1" hidden="0"/>
    </dxf>
    <dxf>
      <font>
        <color rgb="FFDA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alignment horizontal="center" vertical="center" textRotation="0" indent="0" justifyLastLine="0" shrinkToFit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numFmt numFmtId="166" formatCode="0.0%"/>
      <alignment horizontal="center" vertical="center" textRotation="0" indent="0" justifyLastLine="0" shrinkToFit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alignment horizontal="center" vertical="center" textRotation="0" indent="0" justifyLastLine="0" shrinkToFit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numFmt numFmtId="0" formatCode="General"/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inor"/>
      </font>
      <fill>
        <patternFill patternType="solid">
          <fgColor indexed="64"/>
          <bgColor theme="0" tint="-0.14999847407452621"/>
        </patternFill>
      </fill>
      <alignment vertical="center" textRotation="0" justifyLastLine="0" shrinkToFit="0"/>
      <protection locked="1" hidden="0"/>
    </dxf>
    <dxf>
      <font>
        <strike val="0"/>
        <outline val="0"/>
        <shadow val="0"/>
        <u val="none"/>
        <vertAlign val="baseline"/>
        <sz val="11"/>
        <name val="Franklin Gothic Book"/>
        <scheme val="none"/>
      </font>
      <alignment vertical="center" textRotation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color rgb="FFC54F8A"/>
        <name val="Gill Sans MT"/>
        <scheme val="major"/>
      </font>
      <fill>
        <patternFill patternType="solid">
          <fgColor indexed="64"/>
          <bgColor theme="0" tint="-0.249977111117893"/>
        </patternFill>
      </fill>
      <alignment vertical="center" textRotation="0" justifyLastLine="0" shrinkToFit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numFmt numFmtId="167" formatCode="#,##0.00_);[Red]\(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numFmt numFmtId="167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numFmt numFmtId="167" formatCode="#,##0.00_);[Red]\(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numFmt numFmtId="167" formatCode="#,##0.00_);[Red]\(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alignment horizontal="center" vertic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scheme val="major"/>
      </font>
      <alignment vertical="center" textRotation="0" justifyLastLine="0" shrinkToFit="0"/>
    </dxf>
    <dxf>
      <font>
        <strike val="0"/>
        <outline val="0"/>
        <shadow val="0"/>
        <u val="none"/>
        <vertAlign val="baseline"/>
        <sz val="11"/>
        <name val="Franklin Gothic Book"/>
        <scheme val="none"/>
      </font>
      <fill>
        <patternFill patternType="solid">
          <fgColor indexed="64"/>
          <bgColor theme="0" tint="-0.1499984740745262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name val="Franklin Gothic Book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rgb="FFC54F8A"/>
        <name val="Gill Sans MT"/>
        <scheme val="major"/>
      </font>
      <fill>
        <patternFill patternType="solid">
          <fgColor indexed="64"/>
          <bgColor theme="0" tint="-0.249977111117893"/>
        </patternFill>
      </fill>
      <protection locked="1" hidden="0"/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ill>
        <patternFill>
          <bgColor theme="5" tint="0.79998168889431442"/>
        </patternFill>
      </fill>
    </dxf>
    <dxf>
      <font>
        <b val="0"/>
        <i val="0"/>
        <color theme="1"/>
      </font>
      <fill>
        <patternFill patternType="solid">
          <fgColor theme="4"/>
          <bgColor theme="5" tint="0.79998168889431442"/>
        </patternFill>
      </fill>
      <border>
        <top style="thin">
          <color theme="0"/>
        </top>
      </border>
    </dxf>
    <dxf>
      <font>
        <color theme="3"/>
      </font>
      <fill>
        <patternFill patternType="solid">
          <fgColor theme="4"/>
          <bgColor theme="7" tint="0.39994506668294322"/>
        </patternFill>
      </fill>
      <border>
        <bottom style="thin">
          <color theme="0"/>
        </bottom>
      </border>
    </dxf>
    <dxf>
      <font>
        <b val="0"/>
        <i val="0"/>
        <color theme="1"/>
      </font>
      <fill>
        <patternFill patternType="solid">
          <fgColor auto="1"/>
          <bgColor theme="6" tint="0.7999511703848384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Monthly Budget" defaultPivotStyle="PivotStyleLight16">
    <tableStyle name="Monthly Budget" pivot="0" count="4">
      <tableStyleElement type="wholeTable" dxfId="73"/>
      <tableStyleElement type="headerRow" dxfId="72"/>
      <tableStyleElement type="totalRow" dxfId="71"/>
      <tableStyleElement type="lastColumn" dxfId="70"/>
    </tableStyle>
  </tableStyles>
  <colors>
    <mruColors>
      <color rgb="FFC54F8A"/>
      <color rgb="FF5BD78A"/>
      <color rgb="FFEEEADE"/>
      <color rgb="FF44382C"/>
      <color rgb="FFFFFDF8"/>
      <color rgb="FFA7937B"/>
      <color rgb="FFF2F2F2"/>
      <color rgb="FF5A5044"/>
      <color rgb="FF252525"/>
      <color rgb="FFCD96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rgbClr val="44382C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44382C"/>
                </a:solidFill>
              </a:rPr>
              <a:t>BUDGET OVERVIEW</a:t>
            </a:r>
          </a:p>
        </c:rich>
      </c:tx>
      <c:layout>
        <c:manualLayout>
          <c:xMode val="edge"/>
          <c:yMode val="edge"/>
          <c:x val="0.34261960761592303"/>
          <c:y val="4.0217221234442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1148936837956732E-2"/>
          <c:y val="0.12272268224536449"/>
          <c:w val="0.90271911893135193"/>
          <c:h val="0.735722631445262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Budget Summary'!$C$4</c:f>
              <c:strCache>
                <c:ptCount val="1"/>
                <c:pt idx="0">
                  <c:v>ESTIMATED</c:v>
                </c:pt>
              </c:strCache>
            </c:strRef>
          </c:tx>
          <c:spPr>
            <a:solidFill>
              <a:srgbClr val="C54F8A"/>
            </a:solidFill>
            <a:ln w="0">
              <a:noFill/>
            </a:ln>
            <a:effectLst>
              <a:outerShdw blurRad="63500" dist="25400" dir="5400000" rotWithShape="0">
                <a:srgbClr val="000000">
                  <a:alpha val="43000"/>
                </a:srgbClr>
              </a:outerShdw>
            </a:effectLst>
            <a:scene3d>
              <a:camera prst="orthographicFront">
                <a:rot lat="0" lon="0" rev="0"/>
              </a:camera>
              <a:lightRig rig="glow" dir="t">
                <a:rot lat="0" lon="0" rev="13200000"/>
              </a:lightRig>
            </a:scene3d>
            <a:sp3d prstMaterial="dkEdge">
              <a:bevelT w="63500" h="50800" prst="relaxedInset"/>
            </a:sp3d>
          </c:spPr>
          <c:invertIfNegative val="0"/>
          <c:cat>
            <c:strRef>
              <c:f>'Monthly Budget Summary'!$B$5:$B$7</c:f>
              <c:strCache>
                <c:ptCount val="3"/>
                <c:pt idx="0">
                  <c:v>Income</c:v>
                </c:pt>
                <c:pt idx="1">
                  <c:v>Personnel Expenses</c:v>
                </c:pt>
                <c:pt idx="2">
                  <c:v>Operating Expenses</c:v>
                </c:pt>
              </c:strCache>
            </c:strRef>
          </c:cat>
          <c:val>
            <c:numRef>
              <c:f>'Monthly Budget Summary'!$C$5:$C$7</c:f>
              <c:numCache>
                <c:formatCode>#,##0.00_);[Red]\(#,##0.00\)</c:formatCode>
                <c:ptCount val="3"/>
                <c:pt idx="0">
                  <c:v>63300</c:v>
                </c:pt>
                <c:pt idx="1">
                  <c:v>18500</c:v>
                </c:pt>
                <c:pt idx="2">
                  <c:v>36000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5-4A55-9ED8-2FD455C5FA84}"/>
            </c:ext>
          </c:extLst>
        </c:ser>
        <c:ser>
          <c:idx val="1"/>
          <c:order val="1"/>
          <c:tx>
            <c:strRef>
              <c:f>'Monthly Budget Summary'!$D$4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5BD78A"/>
            </a:solidFill>
            <a:ln>
              <a:noFill/>
            </a:ln>
            <a:effectLst>
              <a:outerShdw blurRad="63500" dist="25400" dir="5400000" rotWithShape="0">
                <a:srgbClr val="000000">
                  <a:alpha val="43000"/>
                </a:srgbClr>
              </a:outerShdw>
            </a:effectLst>
            <a:scene3d>
              <a:camera prst="orthographicFront">
                <a:rot lat="0" lon="0" rev="0"/>
              </a:camera>
              <a:lightRig rig="glow" dir="t">
                <a:rot lat="0" lon="0" rev="13200000"/>
              </a:lightRig>
            </a:scene3d>
            <a:sp3d prstMaterial="dkEdge">
              <a:bevelT w="63500" h="50800" prst="relaxedInset"/>
            </a:sp3d>
          </c:spPr>
          <c:invertIfNegative val="0"/>
          <c:cat>
            <c:strRef>
              <c:f>'Monthly Budget Summary'!$B$5:$B$7</c:f>
              <c:strCache>
                <c:ptCount val="3"/>
                <c:pt idx="0">
                  <c:v>Income</c:v>
                </c:pt>
                <c:pt idx="1">
                  <c:v>Personnel Expenses</c:v>
                </c:pt>
                <c:pt idx="2">
                  <c:v>Operating Expenses</c:v>
                </c:pt>
              </c:strCache>
            </c:strRef>
          </c:cat>
          <c:val>
            <c:numRef>
              <c:f>'Monthly Budget Summary'!$D$5:$D$7</c:f>
              <c:numCache>
                <c:formatCode>#,##0.00_);[Red]\(#,##0.00\)</c:formatCode>
                <c:ptCount val="3"/>
                <c:pt idx="0">
                  <c:v>57450</c:v>
                </c:pt>
                <c:pt idx="1">
                  <c:v>14100</c:v>
                </c:pt>
                <c:pt idx="2">
                  <c:v>35530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F15-4A55-9ED8-2FD455C5F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581376"/>
        <c:axId val="48271296"/>
      </c:barChart>
      <c:catAx>
        <c:axId val="100581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44382C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271296"/>
        <c:crosses val="autoZero"/>
        <c:auto val="1"/>
        <c:lblAlgn val="ctr"/>
        <c:lblOffset val="100"/>
        <c:noMultiLvlLbl val="0"/>
      </c:catAx>
      <c:valAx>
        <c:axId val="4827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44382C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58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874127963295243"/>
          <c:y val="0.93801452882905767"/>
          <c:w val="0.18218987231407072"/>
          <c:h val="4.1096023374436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44382C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  <a:alpha val="63000"/>
      </a:schemeClr>
    </a:soli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19</xdr:col>
      <xdr:colOff>0</xdr:colOff>
      <xdr:row>16</xdr:row>
      <xdr:rowOff>323850</xdr:rowOff>
    </xdr:to>
    <xdr:graphicFrame macro="">
      <xdr:nvGraphicFramePr>
        <xdr:cNvPr id="3" name="BudgetOverview" descr="Bar overview chart showing estimated versus actual income and expenses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657224</xdr:colOff>
      <xdr:row>0</xdr:row>
      <xdr:rowOff>0</xdr:rowOff>
    </xdr:from>
    <xdr:to>
      <xdr:col>19</xdr:col>
      <xdr:colOff>28223</xdr:colOff>
      <xdr:row>2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4" y="0"/>
          <a:ext cx="6000399" cy="12287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otals" displayName="Totals" ref="B4:E8" totalsRowCount="1" headerRowDxfId="65" dataDxfId="64" totalsRowDxfId="63">
  <autoFilter ref="B4:E7">
    <filterColumn colId="0" hiddenButton="1"/>
    <filterColumn colId="1" hiddenButton="1"/>
    <filterColumn colId="2" hiddenButton="1"/>
    <filterColumn colId="3" hiddenButton="1"/>
  </autoFilter>
  <tableColumns count="4">
    <tableColumn id="1" name="BUDGET TOTALS" totalsRowLabel="Balance (Income minus Expenses)" dataDxfId="62" totalsRowDxfId="61"/>
    <tableColumn id="2" name="ESTIMATED" totalsRowFunction="custom" dataDxfId="60" totalsRowDxfId="59">
      <totalsRowFormula>C5-C6-C7</totalsRowFormula>
    </tableColumn>
    <tableColumn id="3" name="ACTUAL" totalsRowFunction="custom" dataDxfId="58" totalsRowDxfId="57">
      <totalsRowFormula>D5-D6-D7</totalsRowFormula>
    </tableColumn>
    <tableColumn id="4" name="DIFFERENCE" totalsRowFunction="sum" dataDxfId="56" totalsRowDxfId="55">
      <calculatedColumnFormula>IF(Totals[[#This Row],[BUDGET TOTALS]]="Income",Totals[[#This Row],[ACTUAL]]-Totals[[#This Row],[ESTIMATED]],Totals[[#This Row],[ESTIMATED]]-Totals[[#This Row],[ACTUAL]])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Budget Totals, Estimated and Actual Income and Expenses, and Difference is automatically updated in this table"/>
    </ext>
  </extLst>
</table>
</file>

<file path=xl/tables/table2.xml><?xml version="1.0" encoding="utf-8"?>
<table xmlns="http://schemas.openxmlformats.org/spreadsheetml/2006/main" id="1" name="Top5Expenses" displayName="Top5Expenses" ref="B11:E17" totalsRowCount="1" headerRowDxfId="54" dataDxfId="53" totalsRowDxfId="52">
  <tableColumns count="4">
    <tableColumn id="1" name="ACTUAL EXPENSES" totalsRowLabel="Total" dataDxfId="51" totalsRowDxfId="50">
      <calculatedColumnFormula>INDEX(OperatingExpenses[],MATCH(Top5Expenses[[#This Row],[AMOUNT]],OperatingExpenses[TOP 5 AMOUNT],0),1)</calculatedColumnFormula>
    </tableColumn>
    <tableColumn id="2" name="AMOUNT" totalsRowFunction="sum" dataDxfId="49" totalsRowDxfId="48"/>
    <tableColumn id="3" name="% OF EXPENSES" totalsRowFunction="sum" dataDxfId="47" totalsRowDxfId="46">
      <calculatedColumnFormula>Top5Expenses[[#This Row],[AMOUNT]]/$D$7</calculatedColumnFormula>
    </tableColumn>
    <tableColumn id="4" name="15% REDUCTION" totalsRowFunction="sum" dataDxfId="45" totalsRowDxfId="44">
      <calculatedColumnFormula>Top5Expenses[[#This Row],[AMOUNT]]*0.15</calculatedColumnFormula>
    </tableColumn>
  </tableColumns>
  <tableStyleInfo name="Monthly Budget" showFirstColumn="0" showLastColumn="0" showRowStripes="0" showColumnStripes="0"/>
  <extLst>
    <ext xmlns:x14="http://schemas.microsoft.com/office/spreadsheetml/2009/9/main" uri="{504A1905-F514-4f6f-8877-14C23A59335A}">
      <x14:table altTextSummary="Top 5 Operating Expense items, Amounts, percentage of Expenses, and 15% Reduction are automatically updated in this table"/>
    </ext>
  </extLst>
</table>
</file>

<file path=xl/tables/table3.xml><?xml version="1.0" encoding="utf-8"?>
<table xmlns="http://schemas.openxmlformats.org/spreadsheetml/2006/main" id="3" name="Income" displayName="Income" ref="B4:F8" totalsRowCount="1" headerRowDxfId="42" dataDxfId="41" totalsRowDxfId="40">
  <autoFilter ref="B4:F7"/>
  <tableColumns count="5">
    <tableColumn id="1" name="INCOME" totalsRowLabel="Total Income" dataDxfId="39" totalsRowDxfId="38"/>
    <tableColumn id="2" name="ESTIMATED" totalsRowFunction="sum" dataDxfId="37" totalsRowDxfId="36"/>
    <tableColumn id="3" name="ACTUAL" totalsRowFunction="sum" dataDxfId="35" totalsRowDxfId="34"/>
    <tableColumn id="5" name="TOP 5 AMOUNT" dataDxfId="33" totalsRowDxfId="32">
      <calculatedColumnFormula>Income[[#This Row],[ACTUAL]]+(10^-6)*ROW(Income[[#This Row],[ACTUAL]])</calculatedColumnFormula>
    </tableColumn>
    <tableColumn id="4" name="DIFFERENCE" totalsRowFunction="sum" dataDxfId="31" totalsRowDxfId="30">
      <calculatedColumnFormula>Income[[#This Row],[ACTUAL]]-Income[[#This Row],[ESTIMATED]]</calculatedColumnFormula>
    </tableColumn>
  </tableColumns>
  <tableStyleInfo name="Monthly Budget" showFirstColumn="0" showLastColumn="1" showRowStripes="0" showColumnStripes="0"/>
</table>
</file>

<file path=xl/tables/table4.xml><?xml version="1.0" encoding="utf-8"?>
<table xmlns="http://schemas.openxmlformats.org/spreadsheetml/2006/main" id="7" name="PersonnelExpenses" displayName="PersonnelExpenses" ref="B4:F8" totalsRowCount="1" headerRowDxfId="28" dataDxfId="27" totalsRowDxfId="25" tableBorderDxfId="26">
  <autoFilter ref="B4:F7"/>
  <tableColumns count="5">
    <tableColumn id="1" name="PERSONNEL EXPENSES" totalsRowLabel="Total Personnel Expenses" dataDxfId="24" totalsRowDxfId="23"/>
    <tableColumn id="2" name="ESTIMATED" totalsRowFunction="sum" dataDxfId="22" totalsRowDxfId="21"/>
    <tableColumn id="3" name="ACTUAL" totalsRowFunction="sum" dataDxfId="20" totalsRowDxfId="19"/>
    <tableColumn id="4" name="TOP 5 AMOUNT" dataDxfId="18" totalsRowDxfId="17">
      <calculatedColumnFormula>PersonnelExpenses[[#This Row],[ACTUAL]]+(10^-6)*ROW(PersonnelExpenses[[#This Row],[ACTUAL]])</calculatedColumnFormula>
    </tableColumn>
    <tableColumn id="5" name="DIFFERENCE" totalsRowFunction="sum" dataDxfId="16" totalsRowDxfId="15">
      <calculatedColumnFormula>PersonnelExpenses[[#This Row],[ESTIMATED]]-PersonnelExpenses[[#This Row],[ACTUAL]]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Personnel Expenses, Estimated and Actual values in this table. Difference is automatically calculated"/>
    </ext>
  </extLst>
</table>
</file>

<file path=xl/tables/table5.xml><?xml version="1.0" encoding="utf-8"?>
<table xmlns="http://schemas.openxmlformats.org/spreadsheetml/2006/main" id="9" name="OperatingExpenses" displayName="OperatingExpenses" ref="B4:F25" totalsRowCount="1" headerRowDxfId="13" dataDxfId="12" totalsRowDxfId="10" tableBorderDxfId="11">
  <autoFilter ref="B4:F24"/>
  <sortState ref="B12:F32">
    <sortCondition ref="B16:B37"/>
  </sortState>
  <tableColumns count="5">
    <tableColumn id="1" name="OPERATING EXPENSES" totalsRowLabel="Total Operating Expenses" dataDxfId="9" totalsRowDxfId="8"/>
    <tableColumn id="2" name="ESTIMATED" totalsRowFunction="sum" dataDxfId="7" totalsRowDxfId="6"/>
    <tableColumn id="3" name="ACTUAL" totalsRowFunction="sum" dataDxfId="5" totalsRowDxfId="4"/>
    <tableColumn id="5" name="TOP 5 AMOUNT" dataDxfId="3" totalsRowDxfId="2">
      <calculatedColumnFormula>OperatingExpenses[[#This Row],[ACTUAL]]+(10^-6)*ROW(OperatingExpenses[[#This Row],[ACTUAL]])</calculatedColumnFormula>
    </tableColumn>
    <tableColumn id="4" name="DIFFERENCE" totalsRowFunction="sum" dataDxfId="1" totalsRowDxfId="0">
      <calculatedColumnFormula>OperatingExpenses[[#This Row],[ESTIMATED]]-OperatingExpenses[[#This Row],[ACTUAL]]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heme/theme1.xml><?xml version="1.0" encoding="utf-8"?>
<a:theme xmlns:a="http://schemas.openxmlformats.org/drawingml/2006/main" name="Thatch">
  <a:themeElements>
    <a:clrScheme name="Small Business Budget">
      <a:dk1>
        <a:sysClr val="windowText" lastClr="000000"/>
      </a:dk1>
      <a:lt1>
        <a:sysClr val="window" lastClr="FFFFFF"/>
      </a:lt1>
      <a:dk2>
        <a:srgbClr val="355A61"/>
      </a:dk2>
      <a:lt2>
        <a:srgbClr val="DBE3E9"/>
      </a:lt2>
      <a:accent1>
        <a:srgbClr val="62799E"/>
      </a:accent1>
      <a:accent2>
        <a:srgbClr val="B3C035"/>
      </a:accent2>
      <a:accent3>
        <a:srgbClr val="908F74"/>
      </a:accent3>
      <a:accent4>
        <a:srgbClr val="7EA67F"/>
      </a:accent4>
      <a:accent5>
        <a:srgbClr val="5588A5"/>
      </a:accent5>
      <a:accent6>
        <a:srgbClr val="559592"/>
      </a:accent6>
      <a:hlink>
        <a:srgbClr val="66AACD"/>
      </a:hlink>
      <a:folHlink>
        <a:srgbClr val="809DB3"/>
      </a:folHlink>
    </a:clrScheme>
    <a:fontScheme name="Small Business Budget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79998168889431442"/>
    <pageSetUpPr autoPageBreaks="0" fitToPage="1"/>
  </sheetPr>
  <dimension ref="A1:U43"/>
  <sheetViews>
    <sheetView showGridLines="0" tabSelected="1" zoomScaleNormal="100" workbookViewId="0">
      <selection activeCell="E22" sqref="E22"/>
    </sheetView>
  </sheetViews>
  <sheetFormatPr baseColWidth="10" defaultColWidth="9" defaultRowHeight="16.5" customHeight="1" x14ac:dyDescent="0.35"/>
  <cols>
    <col min="1" max="1" width="4.125" style="3" customWidth="1"/>
    <col min="2" max="2" width="29.125" style="3" customWidth="1"/>
    <col min="3" max="5" width="19" style="3" customWidth="1"/>
    <col min="6" max="7" width="4.125" style="3" customWidth="1"/>
    <col min="8" max="18" width="9" style="3"/>
    <col min="19" max="19" width="6" style="3" customWidth="1"/>
    <col min="20" max="20" width="4.375" style="3" customWidth="1"/>
    <col min="21" max="16384" width="9" style="3"/>
  </cols>
  <sheetData>
    <row r="1" spans="1:20" ht="37.9" customHeight="1" x14ac:dyDescent="0.5">
      <c r="B1" s="57" t="s">
        <v>43</v>
      </c>
      <c r="C1" s="57"/>
      <c r="D1" s="46"/>
      <c r="E1" s="47" t="s">
        <v>45</v>
      </c>
      <c r="F1" s="48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1"/>
    </row>
    <row r="2" spans="1:20" ht="58.9" customHeight="1" x14ac:dyDescent="0.35">
      <c r="B2" s="55" t="s">
        <v>44</v>
      </c>
      <c r="C2" s="55"/>
      <c r="D2" s="55"/>
      <c r="E2" s="55"/>
      <c r="F2" s="48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1"/>
    </row>
    <row r="3" spans="1:20" s="2" customFormat="1" ht="15" customHeight="1" x14ac:dyDescent="0.5">
      <c r="A3" s="3"/>
      <c r="B3" s="3"/>
      <c r="C3" s="3"/>
      <c r="D3" s="3"/>
      <c r="E3" s="3"/>
      <c r="F3" s="3"/>
      <c r="T3" s="1"/>
    </row>
    <row r="4" spans="1:20" s="4" customFormat="1" ht="36" customHeight="1" x14ac:dyDescent="0.35">
      <c r="A4" s="39"/>
      <c r="B4" s="43" t="s">
        <v>27</v>
      </c>
      <c r="C4" s="44" t="s">
        <v>18</v>
      </c>
      <c r="D4" s="44" t="s">
        <v>19</v>
      </c>
      <c r="E4" s="44" t="s">
        <v>20</v>
      </c>
      <c r="F4" s="39"/>
      <c r="T4" s="6"/>
    </row>
    <row r="5" spans="1:20" s="2" customFormat="1" ht="28.9" customHeight="1" x14ac:dyDescent="0.5">
      <c r="A5" s="3"/>
      <c r="B5" s="11" t="s">
        <v>15</v>
      </c>
      <c r="C5" s="12">
        <f>Income[[#Totals],[ESTIMATED]]</f>
        <v>63300</v>
      </c>
      <c r="D5" s="12">
        <f>Income[[#Totals],[ACTUAL]]</f>
        <v>57450</v>
      </c>
      <c r="E5" s="35">
        <f>IF(Totals[[#This Row],[BUDGET TOTALS]]="Income",Totals[[#This Row],[ACTUAL]]-Totals[[#This Row],[ESTIMATED]],Totals[[#This Row],[ESTIMATED]]-Totals[[#This Row],[ACTUAL]])</f>
        <v>-5850</v>
      </c>
      <c r="F5" s="3"/>
      <c r="T5" s="1"/>
    </row>
    <row r="6" spans="1:20" s="2" customFormat="1" ht="28.9" customHeight="1" x14ac:dyDescent="0.5">
      <c r="A6" s="3"/>
      <c r="B6" s="11" t="s">
        <v>47</v>
      </c>
      <c r="C6" s="12">
        <f>PersonnelExpenses[[#Totals],[ESTIMATED]]</f>
        <v>18500</v>
      </c>
      <c r="D6" s="12">
        <f>PersonnelExpenses[[#Totals],[ACTUAL]]</f>
        <v>14100</v>
      </c>
      <c r="E6" s="13">
        <f>IF(Totals[[#This Row],[BUDGET TOTALS]]="Income",Totals[[#This Row],[ACTUAL]]-Totals[[#This Row],[ESTIMATED]],Totals[[#This Row],[ESTIMATED]]-Totals[[#This Row],[ACTUAL]])</f>
        <v>4400</v>
      </c>
      <c r="F6" s="3"/>
      <c r="T6" s="1"/>
    </row>
    <row r="7" spans="1:20" s="2" customFormat="1" ht="28.9" customHeight="1" x14ac:dyDescent="0.5">
      <c r="A7" s="3"/>
      <c r="B7" s="11" t="s">
        <v>48</v>
      </c>
      <c r="C7" s="12">
        <f>OperatingExpenses[[#Totals],[ESTIMATED]]</f>
        <v>36000</v>
      </c>
      <c r="D7" s="12">
        <f>OperatingExpenses[[#Totals],[ACTUAL]]</f>
        <v>35530</v>
      </c>
      <c r="E7" s="13">
        <f>IF(Totals[[#This Row],[BUDGET TOTALS]]="Income",Totals[[#This Row],[ACTUAL]]-Totals[[#This Row],[ESTIMATED]],Totals[[#This Row],[ESTIMATED]]-Totals[[#This Row],[ACTUAL]])</f>
        <v>470</v>
      </c>
      <c r="F7" s="3"/>
      <c r="T7" s="1"/>
    </row>
    <row r="8" spans="1:20" s="2" customFormat="1" ht="28.9" customHeight="1" x14ac:dyDescent="0.5">
      <c r="A8" s="3"/>
      <c r="B8" s="32" t="s">
        <v>29</v>
      </c>
      <c r="C8" s="33">
        <f>C5-C6-C7</f>
        <v>8800</v>
      </c>
      <c r="D8" s="33">
        <f>D5-D6-D7</f>
        <v>7820</v>
      </c>
      <c r="E8" s="34">
        <f>SUBTOTAL(109,Totals[DIFFERENCE])</f>
        <v>-980</v>
      </c>
      <c r="F8" s="3"/>
      <c r="T8" s="1"/>
    </row>
    <row r="9" spans="1:20" s="2" customFormat="1" ht="16.5" customHeight="1" x14ac:dyDescent="0.5">
      <c r="A9" s="3"/>
      <c r="B9" s="3"/>
      <c r="C9" s="3"/>
      <c r="D9" s="3"/>
      <c r="E9" s="3"/>
      <c r="F9" s="3"/>
      <c r="T9" s="1"/>
    </row>
    <row r="10" spans="1:20" s="2" customFormat="1" ht="24" x14ac:dyDescent="0.5">
      <c r="A10" s="3"/>
      <c r="B10" s="58" t="s">
        <v>49</v>
      </c>
      <c r="C10" s="58"/>
      <c r="D10" s="58"/>
      <c r="E10" s="58"/>
      <c r="F10" s="3"/>
      <c r="T10" s="1"/>
    </row>
    <row r="11" spans="1:20" s="2" customFormat="1" ht="36" customHeight="1" x14ac:dyDescent="0.35">
      <c r="A11" s="3"/>
      <c r="B11" s="45" t="s">
        <v>50</v>
      </c>
      <c r="C11" s="44" t="s">
        <v>25</v>
      </c>
      <c r="D11" s="44" t="s">
        <v>26</v>
      </c>
      <c r="E11" s="44" t="s">
        <v>28</v>
      </c>
      <c r="F11" s="3"/>
      <c r="T11" s="1"/>
    </row>
    <row r="12" spans="1:20" s="2" customFormat="1" ht="28.9" customHeight="1" x14ac:dyDescent="0.5">
      <c r="A12" s="3"/>
      <c r="B12" s="11" t="str">
        <f>INDEX(OperatingExpenses[],MATCH(Top5Expenses[[#This Row],[AMOUNT]],OperatingExpenses[TOP 5 AMOUNT],0),1)</f>
        <v>Maintenance and repairs</v>
      </c>
      <c r="C12" s="12">
        <f>LARGE(OperatingExpenses[TOP 5 AMOUNT],1)</f>
        <v>4600.0000140000002</v>
      </c>
      <c r="D12" s="14">
        <f>Top5Expenses[[#This Row],[AMOUNT]]/$D$7</f>
        <v>0.12946805555868282</v>
      </c>
      <c r="E12" s="12">
        <f>Top5Expenses[[#This Row],[AMOUNT]]*0.15</f>
        <v>690.00000209999996</v>
      </c>
      <c r="F12" s="3"/>
      <c r="T12" s="1"/>
    </row>
    <row r="13" spans="1:20" s="2" customFormat="1" ht="28.9" customHeight="1" x14ac:dyDescent="0.5">
      <c r="A13" s="3"/>
      <c r="B13" s="9" t="str">
        <f>INDEX(OperatingExpenses[],MATCH(Top5Expenses[[#This Row],[AMOUNT]],OperatingExpenses[TOP 5 AMOUNT],0),1)</f>
        <v>Supplies</v>
      </c>
      <c r="C13" s="10">
        <f>LARGE(OperatingExpenses[TOP 5 AMOUNT],2)</f>
        <v>4500.0000200000004</v>
      </c>
      <c r="D13" s="15">
        <f>Top5Expenses[[#This Row],[AMOUNT]]/$D$7</f>
        <v>0.12665353278919225</v>
      </c>
      <c r="E13" s="10">
        <f>Top5Expenses[[#This Row],[AMOUNT]]*0.15</f>
        <v>675.00000299999999</v>
      </c>
      <c r="F13" s="3"/>
      <c r="T13" s="1"/>
    </row>
    <row r="14" spans="1:20" s="2" customFormat="1" ht="28.9" customHeight="1" x14ac:dyDescent="0.5">
      <c r="A14" s="3"/>
      <c r="B14" s="11" t="str">
        <f>INDEX(OperatingExpenses[],MATCH(Top5Expenses[[#This Row],[AMOUNT]],OperatingExpenses[TOP 5 AMOUNT],0),1)</f>
        <v>Rent or mortgage</v>
      </c>
      <c r="C14" s="12">
        <f>LARGE(OperatingExpenses[TOP 5 AMOUNT],3)</f>
        <v>4500.0000170000003</v>
      </c>
      <c r="D14" s="14">
        <f>Top5Expenses[[#This Row],[AMOUNT]]/$D$7</f>
        <v>0.12665353270475654</v>
      </c>
      <c r="E14" s="12">
        <f>Top5Expenses[[#This Row],[AMOUNT]]*0.15</f>
        <v>675.00000254999998</v>
      </c>
      <c r="F14" s="3"/>
      <c r="T14" s="1"/>
    </row>
    <row r="15" spans="1:20" s="2" customFormat="1" ht="28.9" customHeight="1" x14ac:dyDescent="0.5">
      <c r="A15" s="3"/>
      <c r="B15" s="9" t="str">
        <f>INDEX(OperatingExpenses[],MATCH(Top5Expenses[[#This Row],[AMOUNT]],OperatingExpenses[TOP 5 AMOUNT],0),1)</f>
        <v>Taxes</v>
      </c>
      <c r="C15" s="10">
        <f>LARGE(OperatingExpenses[TOP 5 AMOUNT],4)</f>
        <v>3200.0000209999998</v>
      </c>
      <c r="D15" s="15">
        <f>Top5Expenses[[#This Row],[AMOUNT]]/$D$7</f>
        <v>9.0064734618632139E-2</v>
      </c>
      <c r="E15" s="10">
        <f>Top5Expenses[[#This Row],[AMOUNT]]*0.15</f>
        <v>480.00000314999994</v>
      </c>
      <c r="F15" s="3"/>
      <c r="T15" s="1"/>
    </row>
    <row r="16" spans="1:20" s="2" customFormat="1" ht="28.9" customHeight="1" x14ac:dyDescent="0.5">
      <c r="A16" s="3"/>
      <c r="B16" s="11" t="str">
        <f>INDEX(OperatingExpenses[],MATCH(Top5Expenses[[#This Row],[AMOUNT]],OperatingExpenses[TOP 5 AMOUNT],0),1)</f>
        <v>Advertising</v>
      </c>
      <c r="C16" s="12">
        <f>LARGE(OperatingExpenses[TOP 5 AMOUNT],5)</f>
        <v>2500.0000049999999</v>
      </c>
      <c r="D16" s="14">
        <f>Top5Expenses[[#This Row],[AMOUNT]]/$D$7</f>
        <v>7.0363073599774839E-2</v>
      </c>
      <c r="E16" s="12">
        <f>Top5Expenses[[#This Row],[AMOUNT]]*0.15</f>
        <v>375.00000074999997</v>
      </c>
      <c r="F16" s="3"/>
      <c r="T16" s="1"/>
    </row>
    <row r="17" spans="1:21" s="2" customFormat="1" ht="28.9" customHeight="1" x14ac:dyDescent="0.5">
      <c r="A17" s="3"/>
      <c r="B17" s="16" t="s">
        <v>14</v>
      </c>
      <c r="C17" s="17">
        <f>SUBTOTAL(109,Top5Expenses[AMOUNT])</f>
        <v>19300.000077000004</v>
      </c>
      <c r="D17" s="18">
        <f>SUBTOTAL(109,Top5Expenses[% OF EXPENSES])</f>
        <v>0.54320292927103853</v>
      </c>
      <c r="E17" s="17">
        <f>SUBTOTAL(109,Top5Expenses[15% REDUCTION])</f>
        <v>2895.0000115499997</v>
      </c>
      <c r="F17" s="3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1"/>
    </row>
    <row r="18" spans="1:21" ht="16.5" customHeight="1" x14ac:dyDescent="0.5">
      <c r="Q18" s="37"/>
      <c r="R18" s="37"/>
    </row>
    <row r="19" spans="1:21" ht="16.5" customHeight="1" x14ac:dyDescent="0.5">
      <c r="Q19" s="37"/>
      <c r="R19" s="37"/>
    </row>
    <row r="20" spans="1:21" ht="16.5" customHeight="1" x14ac:dyDescent="0.5">
      <c r="Q20" s="37"/>
      <c r="R20" s="37"/>
    </row>
    <row r="21" spans="1:21" ht="16.5" customHeight="1" x14ac:dyDescent="0.5">
      <c r="Q21" s="37"/>
      <c r="R21" s="37"/>
    </row>
    <row r="22" spans="1:21" ht="16.5" customHeight="1" x14ac:dyDescent="0.5">
      <c r="Q22" s="37"/>
      <c r="R22" s="37"/>
    </row>
    <row r="23" spans="1:21" ht="16.5" customHeight="1" x14ac:dyDescent="0.5">
      <c r="Q23" s="37"/>
      <c r="R23" s="37"/>
    </row>
    <row r="24" spans="1:21" ht="16.5" customHeight="1" x14ac:dyDescent="0.5">
      <c r="Q24" s="37"/>
      <c r="R24" s="37"/>
    </row>
    <row r="25" spans="1:21" ht="16.5" customHeight="1" x14ac:dyDescent="0.5">
      <c r="Q25" s="37"/>
      <c r="R25" s="37"/>
    </row>
    <row r="26" spans="1:21" ht="16.5" customHeight="1" x14ac:dyDescent="0.5">
      <c r="Q26" s="37"/>
      <c r="R26" s="37"/>
    </row>
    <row r="27" spans="1:21" ht="16.5" customHeight="1" x14ac:dyDescent="1.2">
      <c r="Q27" s="37"/>
      <c r="R27" s="37"/>
      <c r="S27" s="38"/>
      <c r="T27" s="38"/>
      <c r="U27" s="38"/>
    </row>
    <row r="28" spans="1:21" ht="16.5" customHeight="1" x14ac:dyDescent="0.5">
      <c r="Q28" s="37"/>
      <c r="R28" s="37"/>
    </row>
    <row r="29" spans="1:21" ht="16.5" customHeight="1" x14ac:dyDescent="0.5">
      <c r="Q29" s="37"/>
      <c r="R29" s="37"/>
    </row>
    <row r="30" spans="1:21" ht="16.5" customHeight="1" x14ac:dyDescent="0.5">
      <c r="Q30" s="37"/>
      <c r="R30" s="37"/>
    </row>
    <row r="31" spans="1:21" ht="16.5" customHeight="1" x14ac:dyDescent="0.5">
      <c r="Q31" s="37"/>
      <c r="R31" s="37"/>
    </row>
    <row r="32" spans="1:21" ht="16.5" customHeight="1" x14ac:dyDescent="0.5">
      <c r="Q32" s="37"/>
      <c r="R32" s="37"/>
    </row>
    <row r="33" spans="17:18" ht="16.5" customHeight="1" x14ac:dyDescent="0.5">
      <c r="Q33" s="37"/>
      <c r="R33" s="37"/>
    </row>
    <row r="34" spans="17:18" ht="16.5" customHeight="1" x14ac:dyDescent="0.35">
      <c r="Q34" s="37"/>
      <c r="R34" s="37"/>
    </row>
    <row r="35" spans="17:18" ht="16.5" customHeight="1" x14ac:dyDescent="0.35">
      <c r="Q35" s="37"/>
      <c r="R35" s="37"/>
    </row>
    <row r="36" spans="17:18" ht="16.5" customHeight="1" x14ac:dyDescent="0.35">
      <c r="Q36" s="37"/>
      <c r="R36" s="37"/>
    </row>
    <row r="37" spans="17:18" ht="16.5" customHeight="1" x14ac:dyDescent="0.35">
      <c r="Q37" s="37"/>
      <c r="R37" s="37"/>
    </row>
    <row r="38" spans="17:18" ht="16.5" customHeight="1" x14ac:dyDescent="0.35">
      <c r="Q38" s="37"/>
      <c r="R38" s="37"/>
    </row>
    <row r="39" spans="17:18" ht="16.5" customHeight="1" x14ac:dyDescent="0.35">
      <c r="Q39" s="37"/>
      <c r="R39" s="37"/>
    </row>
    <row r="40" spans="17:18" ht="16.5" customHeight="1" x14ac:dyDescent="0.35">
      <c r="Q40" s="37"/>
      <c r="R40" s="37"/>
    </row>
    <row r="41" spans="17:18" ht="16.5" customHeight="1" x14ac:dyDescent="0.35">
      <c r="Q41" s="37"/>
      <c r="R41" s="37"/>
    </row>
    <row r="42" spans="17:18" ht="16.5" customHeight="1" x14ac:dyDescent="0.35">
      <c r="Q42" s="37"/>
      <c r="R42" s="37"/>
    </row>
    <row r="43" spans="17:18" ht="16.5" customHeight="1" x14ac:dyDescent="0.35">
      <c r="Q43" s="37"/>
      <c r="R43" s="37"/>
    </row>
  </sheetData>
  <sheetProtection insertColumns="0" insertRows="0" deleteColumns="0" deleteRows="0" selectLockedCells="1" autoFilter="0"/>
  <mergeCells count="4">
    <mergeCell ref="B2:E2"/>
    <mergeCell ref="G1:S2"/>
    <mergeCell ref="B1:C1"/>
    <mergeCell ref="B10:E10"/>
  </mergeCells>
  <conditionalFormatting sqref="C5:E6 C11:E65 C8:E9">
    <cfRule type="cellIs" dxfId="69" priority="4" operator="lessThan">
      <formula>0</formula>
    </cfRule>
  </conditionalFormatting>
  <conditionalFormatting sqref="D12:E17">
    <cfRule type="cellIs" dxfId="68" priority="3" operator="lessThan">
      <formula>0</formula>
    </cfRule>
  </conditionalFormatting>
  <conditionalFormatting sqref="I18:K43 O18:Q43">
    <cfRule type="cellIs" dxfId="67" priority="2" operator="lessThan">
      <formula>0</formula>
    </cfRule>
  </conditionalFormatting>
  <conditionalFormatting sqref="C7:E7">
    <cfRule type="cellIs" dxfId="66" priority="1" operator="lessThan">
      <formula>0</formula>
    </cfRule>
  </conditionalFormatting>
  <dataValidations count="13">
    <dataValidation allowBlank="1" showInputMessage="1" showErrorMessage="1" prompt="Create a Monthly Business Budget in this workbook. Overview is in this worksheet. Enter Income details in Monthly Income, Personnel, and Operating Expenses in respective worksheets" sqref="A1"/>
    <dataValidation allowBlank="1" showInputMessage="1" showErrorMessage="1" prompt="Enter Company Name in this cell" sqref="B1 M25"/>
    <dataValidation allowBlank="1" showInputMessage="1" showErrorMessage="1" prompt="Enter Date in this cell. Budget overview chart is in cell B9" sqref="P26:Q26 F2"/>
    <dataValidation allowBlank="1" showInputMessage="1" showErrorMessage="1" prompt="Budget Totals for Income &amp; Expenses, both estimated &amp; actual, are automatically calculated from amounts entered in other worksheets. Balance &amp; Difference are automatically adjusted" sqref="B4"/>
    <dataValidation allowBlank="1" showInputMessage="1" showErrorMessage="1" prompt="Estimated totals are automatically calculated in this column under this heading" sqref="C4"/>
    <dataValidation allowBlank="1" showInputMessage="1" showErrorMessage="1" prompt="Actual totals are automatically calculated in this column under this heading" sqref="D4"/>
    <dataValidation allowBlank="1" showInputMessage="1" showErrorMessage="1" prompt="Difference of Estimated and Actual Totals is automatically calculated in this column under this heading" sqref="E4"/>
    <dataValidation allowBlank="1" showInputMessage="1" showErrorMessage="1" prompt="Top 5 Operating Expenses are automatically updated in table below" sqref="B10"/>
    <dataValidation allowBlank="1" showInputMessage="1" showErrorMessage="1" prompt="Top 5 Expense items are automatically updated in this column under this heading" sqref="B11"/>
    <dataValidation allowBlank="1" showInputMessage="1" showErrorMessage="1" prompt="Amount is automatically updated in this column under this heading" sqref="C11"/>
    <dataValidation allowBlank="1" showInputMessage="1" showErrorMessage="1" prompt="Percent of Expenses is automatically calculated in this column under this heading" sqref="D11"/>
    <dataValidation allowBlank="1" showInputMessage="1" showErrorMessage="1" prompt="15 percent Reduction amount is automatically calculated in this column under this heading" sqref="E11"/>
    <dataValidation allowBlank="1" showInputMessage="1" showErrorMessage="1" prompt="Title of this worksheet is in this cell. Enter Date in cell at right. Budget Totals are automatically calculated in Totals table starting in cell B4" sqref="M26:O29 B2 P27:U27"/>
  </dataValidations>
  <printOptions horizontalCentered="1"/>
  <pageMargins left="0.25" right="0.25" top="0.25" bottom="0.25" header="0" footer="0"/>
  <pageSetup scale="50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autoPageBreaks="0" fitToPage="1"/>
  </sheetPr>
  <dimension ref="A1:S127"/>
  <sheetViews>
    <sheetView showGridLines="0" workbookViewId="0">
      <selection activeCell="F11" sqref="F11"/>
    </sheetView>
  </sheetViews>
  <sheetFormatPr baseColWidth="10" defaultColWidth="9" defaultRowHeight="30" customHeight="1" x14ac:dyDescent="0.35"/>
  <cols>
    <col min="1" max="1" width="4.125" style="3" customWidth="1"/>
    <col min="2" max="2" width="29.125" style="3" customWidth="1"/>
    <col min="3" max="3" width="19" style="3" customWidth="1"/>
    <col min="4" max="4" width="18.75" style="3" customWidth="1"/>
    <col min="5" max="5" width="26" style="3" hidden="1" customWidth="1"/>
    <col min="6" max="6" width="19" style="3" customWidth="1"/>
    <col min="7" max="8" width="4.125" style="3" customWidth="1"/>
    <col min="9" max="16384" width="9" style="3"/>
  </cols>
  <sheetData>
    <row r="1" spans="1:19" ht="31.5" customHeight="1" x14ac:dyDescent="0.5">
      <c r="A1" s="48"/>
      <c r="B1" s="57" t="s">
        <v>43</v>
      </c>
      <c r="C1" s="57"/>
      <c r="D1" s="46"/>
      <c r="E1" s="47" t="s">
        <v>45</v>
      </c>
      <c r="F1" s="48" t="s">
        <v>45</v>
      </c>
      <c r="G1" s="48"/>
      <c r="H1" s="7"/>
      <c r="I1" s="7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42" customHeight="1" x14ac:dyDescent="0.35">
      <c r="A2" s="48"/>
      <c r="B2" s="55" t="s">
        <v>44</v>
      </c>
      <c r="C2" s="55"/>
      <c r="D2" s="55"/>
      <c r="E2" s="55"/>
      <c r="F2" s="48"/>
      <c r="G2" s="49"/>
      <c r="H2" s="8"/>
      <c r="I2" s="8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2" customFormat="1" ht="15" customHeight="1" x14ac:dyDescent="0.5">
      <c r="A3" s="19"/>
      <c r="B3" s="19"/>
      <c r="C3" s="19"/>
      <c r="D3" s="19"/>
      <c r="E3" s="19"/>
      <c r="F3" s="19"/>
      <c r="G3" s="20"/>
      <c r="H3" s="7"/>
      <c r="I3" s="7"/>
    </row>
    <row r="4" spans="1:19" s="4" customFormat="1" ht="30" customHeight="1" x14ac:dyDescent="0.35">
      <c r="A4" s="21"/>
      <c r="B4" s="50" t="s">
        <v>21</v>
      </c>
      <c r="C4" s="51" t="s">
        <v>18</v>
      </c>
      <c r="D4" s="51" t="s">
        <v>19</v>
      </c>
      <c r="E4" s="52" t="s">
        <v>22</v>
      </c>
      <c r="F4" s="51" t="s">
        <v>20</v>
      </c>
      <c r="G4" s="20"/>
      <c r="H4" s="7"/>
      <c r="I4" s="7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s="2" customFormat="1" ht="30" customHeight="1" x14ac:dyDescent="0.5">
      <c r="A5" s="19"/>
      <c r="B5" s="23" t="s">
        <v>36</v>
      </c>
      <c r="C5" s="12">
        <v>60000</v>
      </c>
      <c r="D5" s="12">
        <v>54000</v>
      </c>
      <c r="E5" s="12">
        <f>Income[[#This Row],[ACTUAL]]+(10^-6)*ROW(Income[[#This Row],[ACTUAL]])</f>
        <v>54000.000005000002</v>
      </c>
      <c r="F5" s="12">
        <f>Income[[#This Row],[ACTUAL]]-Income[[#This Row],[ESTIMATED]]</f>
        <v>-6000</v>
      </c>
      <c r="G5" s="20"/>
      <c r="H5" s="7"/>
      <c r="I5" s="7"/>
    </row>
    <row r="6" spans="1:19" s="2" customFormat="1" ht="30" customHeight="1" x14ac:dyDescent="0.5">
      <c r="A6" s="19"/>
      <c r="B6" s="24" t="s">
        <v>37</v>
      </c>
      <c r="C6" s="10">
        <v>3000</v>
      </c>
      <c r="D6" s="10">
        <v>3000</v>
      </c>
      <c r="E6" s="10">
        <f>Income[[#This Row],[ACTUAL]]+(10^-6)*ROW(Income[[#This Row],[ACTUAL]])</f>
        <v>3000.0000060000002</v>
      </c>
      <c r="F6" s="10">
        <f>Income[[#This Row],[ACTUAL]]-Income[[#This Row],[ESTIMATED]]</f>
        <v>0</v>
      </c>
      <c r="G6" s="22"/>
      <c r="H6" s="7"/>
      <c r="I6" s="7"/>
    </row>
    <row r="7" spans="1:19" s="2" customFormat="1" ht="30" customHeight="1" x14ac:dyDescent="0.5">
      <c r="A7" s="19"/>
      <c r="B7" s="23" t="s">
        <v>38</v>
      </c>
      <c r="C7" s="12">
        <v>300</v>
      </c>
      <c r="D7" s="12">
        <v>450</v>
      </c>
      <c r="E7" s="12">
        <f>Income[[#This Row],[ACTUAL]]+(10^-6)*ROW(Income[[#This Row],[ACTUAL]])</f>
        <v>450.00000699999998</v>
      </c>
      <c r="F7" s="12">
        <f>Income[[#This Row],[ACTUAL]]-Income[[#This Row],[ESTIMATED]]</f>
        <v>150</v>
      </c>
      <c r="G7" s="19"/>
      <c r="H7" s="7"/>
      <c r="I7" s="7"/>
    </row>
    <row r="8" spans="1:19" s="2" customFormat="1" ht="30" customHeight="1" x14ac:dyDescent="0.5">
      <c r="A8" s="19"/>
      <c r="B8" s="24" t="s">
        <v>40</v>
      </c>
      <c r="C8" s="10">
        <f>SUBTOTAL(109,Income[ESTIMATED])</f>
        <v>63300</v>
      </c>
      <c r="D8" s="10">
        <f>SUBTOTAL(109,Income[ACTUAL])</f>
        <v>57450</v>
      </c>
      <c r="E8" s="10"/>
      <c r="F8" s="10">
        <f>SUBTOTAL(109,Income[DIFFERENCE])</f>
        <v>-5850</v>
      </c>
      <c r="G8" s="19"/>
      <c r="H8" s="7"/>
      <c r="I8" s="7"/>
    </row>
    <row r="9" spans="1:19" ht="30" customHeight="1" x14ac:dyDescent="0.5">
      <c r="H9" s="36"/>
      <c r="I9" s="36"/>
    </row>
    <row r="10" spans="1:19" ht="30" customHeight="1" x14ac:dyDescent="0.5">
      <c r="H10" s="36"/>
      <c r="I10" s="36"/>
    </row>
    <row r="11" spans="1:19" ht="30" customHeight="1" x14ac:dyDescent="0.5">
      <c r="H11" s="36"/>
      <c r="I11" s="36"/>
    </row>
    <row r="12" spans="1:19" ht="30" customHeight="1" x14ac:dyDescent="0.5">
      <c r="H12" s="36"/>
      <c r="I12" s="36"/>
    </row>
    <row r="13" spans="1:19" ht="30" customHeight="1" x14ac:dyDescent="0.5">
      <c r="H13" s="36"/>
      <c r="I13" s="36"/>
    </row>
    <row r="14" spans="1:19" ht="30" customHeight="1" x14ac:dyDescent="0.5">
      <c r="H14" s="36"/>
      <c r="I14" s="36"/>
    </row>
    <row r="15" spans="1:19" ht="30" customHeight="1" x14ac:dyDescent="0.5">
      <c r="H15" s="36"/>
      <c r="I15" s="36"/>
    </row>
    <row r="16" spans="1:19" ht="30" customHeight="1" x14ac:dyDescent="0.5">
      <c r="H16" s="36"/>
      <c r="I16" s="36"/>
    </row>
    <row r="17" spans="8:9" ht="30" customHeight="1" x14ac:dyDescent="0.5">
      <c r="H17" s="36"/>
      <c r="I17" s="36"/>
    </row>
    <row r="18" spans="8:9" ht="30" customHeight="1" x14ac:dyDescent="0.5">
      <c r="H18" s="36"/>
      <c r="I18" s="36"/>
    </row>
    <row r="19" spans="8:9" ht="30" customHeight="1" x14ac:dyDescent="0.5">
      <c r="H19" s="36"/>
      <c r="I19" s="36"/>
    </row>
    <row r="20" spans="8:9" ht="30" customHeight="1" x14ac:dyDescent="0.5">
      <c r="H20" s="36"/>
      <c r="I20" s="36"/>
    </row>
    <row r="21" spans="8:9" ht="30" customHeight="1" x14ac:dyDescent="0.5">
      <c r="H21" s="36"/>
      <c r="I21" s="36"/>
    </row>
    <row r="22" spans="8:9" ht="30" customHeight="1" x14ac:dyDescent="0.5">
      <c r="H22" s="36"/>
      <c r="I22" s="36"/>
    </row>
    <row r="23" spans="8:9" ht="30" customHeight="1" x14ac:dyDescent="0.5">
      <c r="H23" s="36"/>
      <c r="I23" s="36"/>
    </row>
    <row r="24" spans="8:9" ht="30" customHeight="1" x14ac:dyDescent="0.5">
      <c r="H24" s="36"/>
      <c r="I24" s="36"/>
    </row>
    <row r="25" spans="8:9" ht="30" customHeight="1" x14ac:dyDescent="0.5">
      <c r="H25" s="36"/>
      <c r="I25" s="36"/>
    </row>
    <row r="26" spans="8:9" ht="30" customHeight="1" x14ac:dyDescent="0.5">
      <c r="H26" s="36"/>
      <c r="I26" s="36"/>
    </row>
    <row r="27" spans="8:9" ht="30" customHeight="1" x14ac:dyDescent="0.35">
      <c r="H27" s="36"/>
      <c r="I27" s="36"/>
    </row>
    <row r="28" spans="8:9" ht="30" customHeight="1" x14ac:dyDescent="0.35">
      <c r="H28" s="36"/>
      <c r="I28" s="36"/>
    </row>
    <row r="29" spans="8:9" ht="30" customHeight="1" x14ac:dyDescent="0.35">
      <c r="H29" s="36"/>
      <c r="I29" s="36"/>
    </row>
    <row r="30" spans="8:9" ht="30" customHeight="1" x14ac:dyDescent="0.35">
      <c r="H30" s="36"/>
      <c r="I30" s="36"/>
    </row>
    <row r="31" spans="8:9" ht="30" customHeight="1" x14ac:dyDescent="0.35">
      <c r="H31" s="36"/>
      <c r="I31" s="36"/>
    </row>
    <row r="32" spans="8:9" ht="30" customHeight="1" x14ac:dyDescent="0.35">
      <c r="H32" s="36"/>
      <c r="I32" s="36"/>
    </row>
    <row r="33" spans="8:9" ht="30" customHeight="1" x14ac:dyDescent="0.35">
      <c r="H33" s="36"/>
      <c r="I33" s="36"/>
    </row>
    <row r="34" spans="8:9" ht="30" customHeight="1" x14ac:dyDescent="0.35">
      <c r="H34" s="36"/>
      <c r="I34" s="36"/>
    </row>
    <row r="35" spans="8:9" ht="30" customHeight="1" x14ac:dyDescent="0.35">
      <c r="H35" s="36"/>
      <c r="I35" s="36"/>
    </row>
    <row r="36" spans="8:9" ht="30" customHeight="1" x14ac:dyDescent="0.35">
      <c r="H36" s="36"/>
      <c r="I36" s="36"/>
    </row>
    <row r="37" spans="8:9" ht="30" customHeight="1" x14ac:dyDescent="0.35">
      <c r="H37" s="36"/>
      <c r="I37" s="36"/>
    </row>
    <row r="38" spans="8:9" ht="30" customHeight="1" x14ac:dyDescent="0.35">
      <c r="H38" s="36"/>
      <c r="I38" s="36"/>
    </row>
    <row r="39" spans="8:9" ht="30" customHeight="1" x14ac:dyDescent="0.35">
      <c r="H39" s="36"/>
      <c r="I39" s="36"/>
    </row>
    <row r="40" spans="8:9" ht="30" customHeight="1" x14ac:dyDescent="0.35">
      <c r="H40" s="36"/>
      <c r="I40" s="36"/>
    </row>
    <row r="41" spans="8:9" ht="30" customHeight="1" x14ac:dyDescent="0.35">
      <c r="H41" s="36"/>
      <c r="I41" s="36"/>
    </row>
    <row r="42" spans="8:9" ht="30" customHeight="1" x14ac:dyDescent="0.35">
      <c r="H42" s="36"/>
      <c r="I42" s="36"/>
    </row>
    <row r="43" spans="8:9" ht="30" customHeight="1" x14ac:dyDescent="0.35">
      <c r="H43" s="36"/>
      <c r="I43" s="36"/>
    </row>
    <row r="44" spans="8:9" ht="30" customHeight="1" x14ac:dyDescent="0.35">
      <c r="H44" s="36"/>
      <c r="I44" s="36"/>
    </row>
    <row r="45" spans="8:9" ht="30" customHeight="1" x14ac:dyDescent="0.35">
      <c r="H45" s="36"/>
      <c r="I45" s="36"/>
    </row>
    <row r="46" spans="8:9" ht="30" customHeight="1" x14ac:dyDescent="0.35">
      <c r="H46" s="36"/>
      <c r="I46" s="36"/>
    </row>
    <row r="47" spans="8:9" ht="30" customHeight="1" x14ac:dyDescent="0.35">
      <c r="H47" s="36"/>
      <c r="I47" s="36"/>
    </row>
    <row r="48" spans="8:9" ht="30" customHeight="1" x14ac:dyDescent="0.35">
      <c r="H48" s="36"/>
      <c r="I48" s="36"/>
    </row>
    <row r="49" spans="8:9" ht="30" customHeight="1" x14ac:dyDescent="0.35">
      <c r="H49" s="36"/>
      <c r="I49" s="36"/>
    </row>
    <row r="50" spans="8:9" ht="30" customHeight="1" x14ac:dyDescent="0.35">
      <c r="H50" s="36"/>
      <c r="I50" s="36"/>
    </row>
    <row r="51" spans="8:9" ht="30" customHeight="1" x14ac:dyDescent="0.35">
      <c r="H51" s="36"/>
      <c r="I51" s="36"/>
    </row>
    <row r="52" spans="8:9" ht="30" customHeight="1" x14ac:dyDescent="0.35">
      <c r="H52" s="36"/>
      <c r="I52" s="36"/>
    </row>
    <row r="53" spans="8:9" ht="30" customHeight="1" x14ac:dyDescent="0.35">
      <c r="H53" s="36"/>
      <c r="I53" s="36"/>
    </row>
    <row r="54" spans="8:9" ht="30" customHeight="1" x14ac:dyDescent="0.35">
      <c r="H54" s="36"/>
      <c r="I54" s="36"/>
    </row>
    <row r="55" spans="8:9" ht="30" customHeight="1" x14ac:dyDescent="0.35">
      <c r="H55" s="36"/>
      <c r="I55" s="36"/>
    </row>
    <row r="56" spans="8:9" ht="30" customHeight="1" x14ac:dyDescent="0.35">
      <c r="H56" s="36"/>
      <c r="I56" s="36"/>
    </row>
    <row r="57" spans="8:9" ht="30" customHeight="1" x14ac:dyDescent="0.35">
      <c r="H57" s="36"/>
      <c r="I57" s="36"/>
    </row>
    <row r="58" spans="8:9" ht="30" customHeight="1" x14ac:dyDescent="0.35">
      <c r="H58" s="36"/>
      <c r="I58" s="36"/>
    </row>
    <row r="59" spans="8:9" ht="30" customHeight="1" x14ac:dyDescent="0.35">
      <c r="H59" s="36"/>
      <c r="I59" s="36"/>
    </row>
    <row r="60" spans="8:9" ht="30" customHeight="1" x14ac:dyDescent="0.35">
      <c r="H60" s="36"/>
      <c r="I60" s="36"/>
    </row>
    <row r="61" spans="8:9" ht="30" customHeight="1" x14ac:dyDescent="0.35">
      <c r="H61" s="36"/>
      <c r="I61" s="36"/>
    </row>
    <row r="62" spans="8:9" ht="30" customHeight="1" x14ac:dyDescent="0.35">
      <c r="H62" s="36"/>
      <c r="I62" s="36"/>
    </row>
    <row r="63" spans="8:9" ht="30" customHeight="1" x14ac:dyDescent="0.35">
      <c r="H63" s="36"/>
      <c r="I63" s="36"/>
    </row>
    <row r="64" spans="8:9" ht="30" customHeight="1" x14ac:dyDescent="0.35">
      <c r="H64" s="36"/>
      <c r="I64" s="36"/>
    </row>
    <row r="65" spans="8:9" ht="30" customHeight="1" x14ac:dyDescent="0.35">
      <c r="H65" s="36"/>
      <c r="I65" s="36"/>
    </row>
    <row r="66" spans="8:9" ht="30" customHeight="1" x14ac:dyDescent="0.35">
      <c r="H66" s="36"/>
      <c r="I66" s="36"/>
    </row>
    <row r="67" spans="8:9" ht="30" customHeight="1" x14ac:dyDescent="0.35">
      <c r="H67" s="36"/>
      <c r="I67" s="36"/>
    </row>
    <row r="68" spans="8:9" ht="30" customHeight="1" x14ac:dyDescent="0.35">
      <c r="H68" s="36"/>
      <c r="I68" s="36"/>
    </row>
    <row r="69" spans="8:9" ht="30" customHeight="1" x14ac:dyDescent="0.35">
      <c r="H69" s="36"/>
      <c r="I69" s="36"/>
    </row>
    <row r="70" spans="8:9" ht="30" customHeight="1" x14ac:dyDescent="0.35">
      <c r="H70" s="36"/>
      <c r="I70" s="36"/>
    </row>
    <row r="71" spans="8:9" ht="30" customHeight="1" x14ac:dyDescent="0.35">
      <c r="H71" s="36"/>
      <c r="I71" s="36"/>
    </row>
    <row r="72" spans="8:9" ht="30" customHeight="1" x14ac:dyDescent="0.35">
      <c r="H72" s="36"/>
      <c r="I72" s="36"/>
    </row>
    <row r="73" spans="8:9" ht="30" customHeight="1" x14ac:dyDescent="0.35">
      <c r="H73" s="36"/>
      <c r="I73" s="36"/>
    </row>
    <row r="74" spans="8:9" ht="30" customHeight="1" x14ac:dyDescent="0.35">
      <c r="H74" s="36"/>
      <c r="I74" s="36"/>
    </row>
    <row r="75" spans="8:9" ht="30" customHeight="1" x14ac:dyDescent="0.35">
      <c r="H75" s="36"/>
      <c r="I75" s="36"/>
    </row>
    <row r="76" spans="8:9" ht="30" customHeight="1" x14ac:dyDescent="0.35">
      <c r="H76" s="36"/>
      <c r="I76" s="36"/>
    </row>
    <row r="77" spans="8:9" ht="30" customHeight="1" x14ac:dyDescent="0.35">
      <c r="H77" s="36"/>
      <c r="I77" s="36"/>
    </row>
    <row r="78" spans="8:9" ht="30" customHeight="1" x14ac:dyDescent="0.35">
      <c r="H78" s="36"/>
      <c r="I78" s="36"/>
    </row>
    <row r="79" spans="8:9" ht="30" customHeight="1" x14ac:dyDescent="0.35">
      <c r="H79" s="36"/>
      <c r="I79" s="36"/>
    </row>
    <row r="80" spans="8:9" ht="30" customHeight="1" x14ac:dyDescent="0.35">
      <c r="H80" s="36"/>
      <c r="I80" s="36"/>
    </row>
    <row r="81" spans="8:9" ht="30" customHeight="1" x14ac:dyDescent="0.35">
      <c r="H81" s="36"/>
      <c r="I81" s="36"/>
    </row>
    <row r="82" spans="8:9" ht="30" customHeight="1" x14ac:dyDescent="0.35">
      <c r="H82" s="36"/>
      <c r="I82" s="36"/>
    </row>
    <row r="83" spans="8:9" ht="30" customHeight="1" x14ac:dyDescent="0.35">
      <c r="H83" s="36"/>
      <c r="I83" s="36"/>
    </row>
    <row r="84" spans="8:9" ht="30" customHeight="1" x14ac:dyDescent="0.35">
      <c r="H84" s="36"/>
      <c r="I84" s="36"/>
    </row>
    <row r="85" spans="8:9" ht="30" customHeight="1" x14ac:dyDescent="0.35">
      <c r="H85" s="36"/>
      <c r="I85" s="36"/>
    </row>
    <row r="86" spans="8:9" ht="30" customHeight="1" x14ac:dyDescent="0.35">
      <c r="H86" s="36"/>
      <c r="I86" s="36"/>
    </row>
    <row r="87" spans="8:9" ht="30" customHeight="1" x14ac:dyDescent="0.35">
      <c r="H87" s="36"/>
      <c r="I87" s="36"/>
    </row>
    <row r="88" spans="8:9" ht="30" customHeight="1" x14ac:dyDescent="0.35">
      <c r="H88" s="36"/>
      <c r="I88" s="36"/>
    </row>
    <row r="89" spans="8:9" ht="30" customHeight="1" x14ac:dyDescent="0.35">
      <c r="H89" s="36"/>
      <c r="I89" s="36"/>
    </row>
    <row r="90" spans="8:9" ht="30" customHeight="1" x14ac:dyDescent="0.35">
      <c r="H90" s="36"/>
      <c r="I90" s="36"/>
    </row>
    <row r="91" spans="8:9" ht="30" customHeight="1" x14ac:dyDescent="0.35">
      <c r="H91" s="36"/>
      <c r="I91" s="36"/>
    </row>
    <row r="92" spans="8:9" ht="30" customHeight="1" x14ac:dyDescent="0.35">
      <c r="H92" s="36"/>
      <c r="I92" s="36"/>
    </row>
    <row r="93" spans="8:9" ht="30" customHeight="1" x14ac:dyDescent="0.35">
      <c r="H93" s="36"/>
      <c r="I93" s="36"/>
    </row>
    <row r="94" spans="8:9" ht="30" customHeight="1" x14ac:dyDescent="0.35">
      <c r="H94" s="36"/>
      <c r="I94" s="36"/>
    </row>
    <row r="95" spans="8:9" ht="30" customHeight="1" x14ac:dyDescent="0.35">
      <c r="H95" s="36"/>
      <c r="I95" s="36"/>
    </row>
    <row r="96" spans="8:9" ht="30" customHeight="1" x14ac:dyDescent="0.35">
      <c r="H96" s="36"/>
      <c r="I96" s="36"/>
    </row>
    <row r="97" spans="8:9" ht="30" customHeight="1" x14ac:dyDescent="0.35">
      <c r="H97" s="36"/>
      <c r="I97" s="36"/>
    </row>
    <row r="98" spans="8:9" ht="30" customHeight="1" x14ac:dyDescent="0.35">
      <c r="H98" s="36"/>
      <c r="I98" s="36"/>
    </row>
    <row r="99" spans="8:9" ht="30" customHeight="1" x14ac:dyDescent="0.35">
      <c r="H99" s="36"/>
      <c r="I99" s="36"/>
    </row>
    <row r="100" spans="8:9" ht="30" customHeight="1" x14ac:dyDescent="0.35">
      <c r="H100" s="36"/>
      <c r="I100" s="36"/>
    </row>
    <row r="101" spans="8:9" ht="30" customHeight="1" x14ac:dyDescent="0.35">
      <c r="H101" s="36"/>
      <c r="I101" s="36"/>
    </row>
    <row r="102" spans="8:9" ht="30" customHeight="1" x14ac:dyDescent="0.35">
      <c r="H102" s="36"/>
      <c r="I102" s="36"/>
    </row>
    <row r="103" spans="8:9" ht="30" customHeight="1" x14ac:dyDescent="0.35">
      <c r="H103" s="36"/>
      <c r="I103" s="36"/>
    </row>
    <row r="104" spans="8:9" ht="30" customHeight="1" x14ac:dyDescent="0.35">
      <c r="H104" s="36"/>
      <c r="I104" s="36"/>
    </row>
    <row r="105" spans="8:9" ht="30" customHeight="1" x14ac:dyDescent="0.35">
      <c r="H105" s="36"/>
      <c r="I105" s="36"/>
    </row>
    <row r="106" spans="8:9" ht="30" customHeight="1" x14ac:dyDescent="0.35">
      <c r="H106" s="36"/>
      <c r="I106" s="36"/>
    </row>
    <row r="107" spans="8:9" ht="30" customHeight="1" x14ac:dyDescent="0.35">
      <c r="H107" s="36"/>
      <c r="I107" s="36"/>
    </row>
    <row r="108" spans="8:9" ht="30" customHeight="1" x14ac:dyDescent="0.35">
      <c r="H108" s="36"/>
      <c r="I108" s="36"/>
    </row>
    <row r="109" spans="8:9" ht="30" customHeight="1" x14ac:dyDescent="0.35">
      <c r="H109" s="36"/>
      <c r="I109" s="36"/>
    </row>
    <row r="110" spans="8:9" ht="30" customHeight="1" x14ac:dyDescent="0.35">
      <c r="H110" s="36"/>
      <c r="I110" s="36"/>
    </row>
    <row r="111" spans="8:9" ht="30" customHeight="1" x14ac:dyDescent="0.35">
      <c r="H111" s="36"/>
      <c r="I111" s="36"/>
    </row>
    <row r="112" spans="8:9" ht="30" customHeight="1" x14ac:dyDescent="0.35">
      <c r="H112" s="36"/>
      <c r="I112" s="36"/>
    </row>
    <row r="113" spans="8:9" ht="30" customHeight="1" x14ac:dyDescent="0.35">
      <c r="H113" s="36"/>
      <c r="I113" s="36"/>
    </row>
    <row r="114" spans="8:9" ht="30" customHeight="1" x14ac:dyDescent="0.35">
      <c r="H114" s="36"/>
      <c r="I114" s="36"/>
    </row>
    <row r="115" spans="8:9" ht="30" customHeight="1" x14ac:dyDescent="0.35">
      <c r="H115" s="36"/>
      <c r="I115" s="36"/>
    </row>
    <row r="116" spans="8:9" ht="30" customHeight="1" x14ac:dyDescent="0.35">
      <c r="H116" s="36"/>
      <c r="I116" s="36"/>
    </row>
    <row r="117" spans="8:9" ht="30" customHeight="1" x14ac:dyDescent="0.35">
      <c r="H117" s="36"/>
      <c r="I117" s="36"/>
    </row>
    <row r="118" spans="8:9" ht="30" customHeight="1" x14ac:dyDescent="0.35">
      <c r="H118" s="36"/>
      <c r="I118" s="36"/>
    </row>
    <row r="119" spans="8:9" ht="30" customHeight="1" x14ac:dyDescent="0.35">
      <c r="H119" s="36"/>
      <c r="I119" s="36"/>
    </row>
    <row r="120" spans="8:9" ht="30" customHeight="1" x14ac:dyDescent="0.35">
      <c r="H120" s="36"/>
      <c r="I120" s="36"/>
    </row>
    <row r="121" spans="8:9" ht="30" customHeight="1" x14ac:dyDescent="0.35">
      <c r="H121" s="36"/>
      <c r="I121" s="36"/>
    </row>
    <row r="122" spans="8:9" ht="30" customHeight="1" x14ac:dyDescent="0.35">
      <c r="H122" s="36"/>
      <c r="I122" s="36"/>
    </row>
    <row r="123" spans="8:9" ht="30" customHeight="1" x14ac:dyDescent="0.35">
      <c r="H123" s="36"/>
      <c r="I123" s="36"/>
    </row>
    <row r="124" spans="8:9" ht="30" customHeight="1" x14ac:dyDescent="0.35">
      <c r="H124" s="36"/>
      <c r="I124" s="36"/>
    </row>
    <row r="125" spans="8:9" ht="30" customHeight="1" x14ac:dyDescent="0.35">
      <c r="H125" s="36"/>
      <c r="I125" s="36"/>
    </row>
    <row r="126" spans="8:9" ht="30" customHeight="1" x14ac:dyDescent="0.35">
      <c r="H126" s="36"/>
      <c r="I126" s="36"/>
    </row>
    <row r="127" spans="8:9" ht="30" customHeight="1" x14ac:dyDescent="0.35">
      <c r="H127" s="36"/>
      <c r="I127" s="36"/>
    </row>
  </sheetData>
  <sheetProtection insertColumns="0" insertRows="0" deleteColumns="0" deleteRows="0" selectLockedCells="1" autoFilter="0"/>
  <dataConsolidate/>
  <mergeCells count="2">
    <mergeCell ref="B1:C1"/>
    <mergeCell ref="B2:E2"/>
  </mergeCells>
  <conditionalFormatting sqref="F8">
    <cfRule type="cellIs" dxfId="43" priority="3" operator="lessThan">
      <formula>0</formula>
    </cfRule>
  </conditionalFormatting>
  <dataValidations count="10">
    <dataValidation type="custom" allowBlank="1" showInputMessage="1" showErrorMessage="1" errorTitle="ALERT" error="This cell is automatically populated and should not be overwitten. Overwriting this cell would break calculations in this worksheet." sqref="G3:G5">
      <formula1>LEN(G3)=""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5:F7"/>
    <dataValidation allowBlank="1" showInputMessage="1" showErrorMessage="1" prompt="Enter Income details in this column under this heading. Use heading filters to find specific entries" sqref="B4"/>
    <dataValidation allowBlank="1" showInputMessage="1" showErrorMessage="1" prompt="Enter Estimated amount in this column under this heading" sqref="C4"/>
    <dataValidation allowBlank="1" showInputMessage="1" showErrorMessage="1" prompt="Enter Actual amount in this column under this heading" sqref="D4"/>
    <dataValidation allowBlank="1" showInputMessage="1" showErrorMessage="1" prompt="Difference of Estimated and Actual Income is automatically calculated in this column under this heading" sqref="F4"/>
    <dataValidation allowBlank="1" showInputMessage="1" showErrorMessage="1" prompt="Title of this worksheet is in this cell. Enter Date in cell at right. Budget Totals are automatically calculated in Totals table starting in cell B4" sqref="B2"/>
    <dataValidation allowBlank="1" showInputMessage="1" showErrorMessage="1" prompt="Enter Date in this cell. Budget overview chart is in cell B9" sqref="F2"/>
    <dataValidation allowBlank="1" showInputMessage="1" showErrorMessage="1" prompt="Enter Company Name in this cell" sqref="B1"/>
    <dataValidation allowBlank="1" showInputMessage="1" showErrorMessage="1" prompt="Create a Monthly Business Budget in this workbook. Overview is in this worksheet. Enter Income details in Monthly Income, Personnel, and Operating Expenses in respective worksheets" sqref="A1"/>
  </dataValidations>
  <printOptions horizontalCentered="1"/>
  <pageMargins left="0.25" right="0.25" top="0.25" bottom="0.25" header="0" footer="0"/>
  <pageSetup scale="97" fitToHeight="0" orientation="portrait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9B1F0385-725B-457A-9CC0-2AD50E12D26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G3:G5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autoPageBreaks="0" fitToPage="1"/>
  </sheetPr>
  <dimension ref="A1:G19"/>
  <sheetViews>
    <sheetView showGridLines="0" workbookViewId="0">
      <selection sqref="A1:XFD2"/>
    </sheetView>
  </sheetViews>
  <sheetFormatPr baseColWidth="10" defaultColWidth="9" defaultRowHeight="30" customHeight="1" x14ac:dyDescent="0.35"/>
  <cols>
    <col min="1" max="1" width="4.125" style="3" customWidth="1"/>
    <col min="2" max="2" width="29.125" style="3" customWidth="1"/>
    <col min="3" max="3" width="19" style="3" customWidth="1"/>
    <col min="4" max="4" width="18.75" style="3" customWidth="1"/>
    <col min="5" max="5" width="18" style="3" hidden="1" customWidth="1"/>
    <col min="6" max="6" width="19" style="3" customWidth="1"/>
    <col min="7" max="8" width="4.125" style="3" customWidth="1"/>
    <col min="9" max="16384" width="9" style="3"/>
  </cols>
  <sheetData>
    <row r="1" spans="1:7" s="42" customFormat="1" ht="31.5" customHeight="1" x14ac:dyDescent="0.5">
      <c r="B1" s="59" t="s">
        <v>43</v>
      </c>
      <c r="C1" s="59"/>
      <c r="D1" s="40"/>
      <c r="E1" s="41" t="s">
        <v>45</v>
      </c>
      <c r="F1" s="42" t="s">
        <v>45</v>
      </c>
    </row>
    <row r="2" spans="1:7" s="42" customFormat="1" ht="42" customHeight="1" x14ac:dyDescent="0.35">
      <c r="B2" s="60" t="s">
        <v>44</v>
      </c>
      <c r="C2" s="60"/>
      <c r="D2" s="60"/>
      <c r="E2" s="60"/>
      <c r="G2" s="54"/>
    </row>
    <row r="3" spans="1:7" s="2" customFormat="1" ht="15" customHeight="1" x14ac:dyDescent="0.5">
      <c r="A3" s="19"/>
      <c r="B3" s="19"/>
      <c r="C3" s="19"/>
      <c r="D3" s="19"/>
      <c r="E3" s="19"/>
      <c r="F3" s="19"/>
      <c r="G3" s="25"/>
    </row>
    <row r="4" spans="1:7" s="2" customFormat="1" ht="30" customHeight="1" x14ac:dyDescent="0.35">
      <c r="A4" s="21"/>
      <c r="B4" s="50" t="s">
        <v>23</v>
      </c>
      <c r="C4" s="51" t="s">
        <v>18</v>
      </c>
      <c r="D4" s="51" t="s">
        <v>19</v>
      </c>
      <c r="E4" s="53" t="s">
        <v>22</v>
      </c>
      <c r="F4" s="51" t="s">
        <v>20</v>
      </c>
      <c r="G4" s="26"/>
    </row>
    <row r="5" spans="1:7" s="2" customFormat="1" ht="30" customHeight="1" x14ac:dyDescent="0.5">
      <c r="A5" s="19"/>
      <c r="B5" s="23" t="s">
        <v>16</v>
      </c>
      <c r="C5" s="12">
        <v>9500</v>
      </c>
      <c r="D5" s="12">
        <v>9600</v>
      </c>
      <c r="E5" s="12">
        <f>PersonnelExpenses[[#This Row],[ACTUAL]]+(10^-6)*ROW(PersonnelExpenses[[#This Row],[ACTUAL]])</f>
        <v>9600.0000049999999</v>
      </c>
      <c r="F5" s="12">
        <f>PersonnelExpenses[[#This Row],[ESTIMATED]]-PersonnelExpenses[[#This Row],[ACTUAL]]</f>
        <v>-100</v>
      </c>
      <c r="G5" s="20"/>
    </row>
    <row r="6" spans="1:7" s="2" customFormat="1" ht="30" customHeight="1" x14ac:dyDescent="0.5">
      <c r="A6" s="19"/>
      <c r="B6" s="24" t="s">
        <v>30</v>
      </c>
      <c r="C6" s="10">
        <v>4000</v>
      </c>
      <c r="D6" s="10">
        <v>0</v>
      </c>
      <c r="E6" s="10">
        <f>PersonnelExpenses[[#This Row],[ACTUAL]]+(10^-6)*ROW(PersonnelExpenses[[#This Row],[ACTUAL]])</f>
        <v>6.0000000000000002E-6</v>
      </c>
      <c r="F6" s="10">
        <f>PersonnelExpenses[[#This Row],[ESTIMATED]]-PersonnelExpenses[[#This Row],[ACTUAL]]</f>
        <v>4000</v>
      </c>
      <c r="G6" s="20"/>
    </row>
    <row r="7" spans="1:7" s="2" customFormat="1" ht="30" customHeight="1" x14ac:dyDescent="0.5">
      <c r="A7" s="19"/>
      <c r="B7" s="23" t="s">
        <v>17</v>
      </c>
      <c r="C7" s="12">
        <v>5000</v>
      </c>
      <c r="D7" s="12">
        <v>4500</v>
      </c>
      <c r="E7" s="12">
        <f>PersonnelExpenses[[#This Row],[ACTUAL]]+(10^-6)*ROW(PersonnelExpenses[[#This Row],[ACTUAL]])</f>
        <v>4500.0000069999996</v>
      </c>
      <c r="F7" s="12">
        <f>PersonnelExpenses[[#This Row],[ESTIMATED]]-PersonnelExpenses[[#This Row],[ACTUAL]]</f>
        <v>500</v>
      </c>
      <c r="G7" s="20"/>
    </row>
    <row r="8" spans="1:7" s="2" customFormat="1" ht="30" customHeight="1" x14ac:dyDescent="0.5">
      <c r="A8" s="19"/>
      <c r="B8" s="24" t="s">
        <v>41</v>
      </c>
      <c r="C8" s="27">
        <f>SUBTOTAL(109,PersonnelExpenses[ESTIMATED])</f>
        <v>18500</v>
      </c>
      <c r="D8" s="27">
        <f>SUBTOTAL(109,PersonnelExpenses[ACTUAL])</f>
        <v>14100</v>
      </c>
      <c r="E8" s="10"/>
      <c r="F8" s="27">
        <f>SUBTOTAL(109,PersonnelExpenses[DIFFERENCE])</f>
        <v>4400</v>
      </c>
      <c r="G8" s="22"/>
    </row>
    <row r="19" spans="6:6" ht="30" customHeight="1" x14ac:dyDescent="0.5">
      <c r="F19" s="3" t="s">
        <v>46</v>
      </c>
    </row>
  </sheetData>
  <sheetProtection insertColumns="0" insertRows="0" deleteColumns="0" deleteRows="0" selectLockedCells="1" autoFilter="0"/>
  <dataConsolidate/>
  <mergeCells count="2">
    <mergeCell ref="B1:C1"/>
    <mergeCell ref="B2:E2"/>
  </mergeCells>
  <conditionalFormatting sqref="F8">
    <cfRule type="cellIs" dxfId="29" priority="1" operator="lessThan">
      <formula>0</formula>
    </cfRule>
  </conditionalFormatting>
  <dataValidations count="10">
    <dataValidation allowBlank="1" showInputMessage="1" showErrorMessage="1" errorTitle="ALERT" error="This cell is automatically populated and should not be overwitten. Overwriting this cell would break calculations in this worksheet." sqref="F5:F7"/>
    <dataValidation type="custom" allowBlank="1" showInputMessage="1" showErrorMessage="1" errorTitle="ALERT" error="This cell is automatically populated and should not be overwitten. Overwriting this cell would break calculations in this worksheet." sqref="G5:G7">
      <formula1>LEN(G5)=""</formula1>
    </dataValidation>
    <dataValidation allowBlank="1" showInputMessage="1" showErrorMessage="1" prompt="Enter Personnel Expenses in this column under this heading. Use heading filters to find specific entries" sqref="B4"/>
    <dataValidation allowBlank="1" showInputMessage="1" showErrorMessage="1" prompt="Enter Estimated amount in this column under this heading" sqref="C4"/>
    <dataValidation allowBlank="1" showInputMessage="1" showErrorMessage="1" prompt="Enter Actual amount in this column under this heading" sqref="D4"/>
    <dataValidation allowBlank="1" showInputMessage="1" showErrorMessage="1" prompt="Difference of Estimated and Actual Personnel Expenses is automatically calculated in this column under this heading" sqref="F4"/>
    <dataValidation allowBlank="1" showInputMessage="1" showErrorMessage="1" prompt="Create a Monthly Business Budget in this workbook. Overview is in this worksheet. Enter Income details in Monthly Income, Personnel, and Operating Expenses in respective worksheets" sqref="A1"/>
    <dataValidation allowBlank="1" showInputMessage="1" showErrorMessage="1" prompt="Enter Company Name in this cell" sqref="B1"/>
    <dataValidation allowBlank="1" showInputMessage="1" showErrorMessage="1" prompt="Enter Date in this cell. Budget overview chart is in cell B9" sqref="F2"/>
    <dataValidation allowBlank="1" showInputMessage="1" showErrorMessage="1" prompt="Title of this worksheet is in this cell. Enter Date in cell at right. Budget Totals are automatically calculated in Totals table starting in cell B4" sqref="B2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A05D47DE-DAEF-437E-AEB3-B330BDE5B98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autoPageBreaks="0" fitToPage="1"/>
  </sheetPr>
  <dimension ref="A1:K25"/>
  <sheetViews>
    <sheetView showGridLines="0" workbookViewId="0">
      <selection activeCell="O14" sqref="O14"/>
    </sheetView>
  </sheetViews>
  <sheetFormatPr baseColWidth="10" defaultColWidth="9" defaultRowHeight="30" customHeight="1" x14ac:dyDescent="0.35"/>
  <cols>
    <col min="1" max="1" width="4.125" style="3" customWidth="1"/>
    <col min="2" max="2" width="29.125" style="3" customWidth="1"/>
    <col min="3" max="3" width="19" style="3" customWidth="1"/>
    <col min="4" max="4" width="18.75" style="3" customWidth="1"/>
    <col min="5" max="5" width="21.75" style="3" hidden="1" customWidth="1"/>
    <col min="6" max="6" width="19" style="3" customWidth="1"/>
    <col min="7" max="8" width="4.125" style="3" customWidth="1"/>
    <col min="9" max="16384" width="9" style="3"/>
  </cols>
  <sheetData>
    <row r="1" spans="1:7" ht="31.5" customHeight="1" x14ac:dyDescent="0.5">
      <c r="A1" s="42"/>
      <c r="B1" s="59" t="s">
        <v>43</v>
      </c>
      <c r="C1" s="59"/>
      <c r="D1" s="40"/>
      <c r="E1" s="41" t="s">
        <v>45</v>
      </c>
      <c r="F1" s="42" t="s">
        <v>45</v>
      </c>
      <c r="G1" s="42"/>
    </row>
    <row r="2" spans="1:7" ht="42" customHeight="1" x14ac:dyDescent="0.35">
      <c r="A2" s="42"/>
      <c r="B2" s="60" t="s">
        <v>44</v>
      </c>
      <c r="C2" s="60"/>
      <c r="D2" s="60"/>
      <c r="E2" s="60"/>
      <c r="F2" s="42"/>
      <c r="G2" s="54"/>
    </row>
    <row r="3" spans="1:7" s="2" customFormat="1" ht="15" customHeight="1" x14ac:dyDescent="0.5">
      <c r="A3" s="19"/>
      <c r="B3" s="19"/>
      <c r="C3" s="19"/>
      <c r="D3" s="19"/>
      <c r="E3" s="19"/>
      <c r="F3" s="19"/>
      <c r="G3" s="25"/>
    </row>
    <row r="4" spans="1:7" s="2" customFormat="1" ht="30" customHeight="1" x14ac:dyDescent="0.35">
      <c r="A4" s="19"/>
      <c r="B4" s="50" t="s">
        <v>24</v>
      </c>
      <c r="C4" s="51" t="s">
        <v>18</v>
      </c>
      <c r="D4" s="51" t="s">
        <v>19</v>
      </c>
      <c r="E4" s="53" t="s">
        <v>22</v>
      </c>
      <c r="F4" s="51" t="s">
        <v>20</v>
      </c>
      <c r="G4" s="28"/>
    </row>
    <row r="5" spans="1:7" s="2" customFormat="1" ht="30" customHeight="1" x14ac:dyDescent="0.5">
      <c r="A5" s="19"/>
      <c r="B5" s="23" t="s">
        <v>1</v>
      </c>
      <c r="C5" s="12">
        <v>3000</v>
      </c>
      <c r="D5" s="12">
        <v>2500</v>
      </c>
      <c r="E5" s="29">
        <f>OperatingExpenses[[#This Row],[ACTUAL]]+(10^-6)*ROW(OperatingExpenses[[#This Row],[ACTUAL]])</f>
        <v>2500.0000049999999</v>
      </c>
      <c r="F5" s="12">
        <f>OperatingExpenses[[#This Row],[ESTIMATED]]-OperatingExpenses[[#This Row],[ACTUAL]]</f>
        <v>500</v>
      </c>
      <c r="G5" s="20"/>
    </row>
    <row r="6" spans="1:7" s="2" customFormat="1" ht="30" customHeight="1" x14ac:dyDescent="0.5">
      <c r="A6" s="19"/>
      <c r="B6" s="24" t="s">
        <v>31</v>
      </c>
      <c r="C6" s="10">
        <v>2000</v>
      </c>
      <c r="D6" s="10">
        <v>2000</v>
      </c>
      <c r="E6" s="30">
        <f>OperatingExpenses[[#This Row],[ACTUAL]]+(10^-6)*ROW(OperatingExpenses[[#This Row],[ACTUAL]])</f>
        <v>2000.000006</v>
      </c>
      <c r="F6" s="10">
        <f>OperatingExpenses[[#This Row],[ESTIMATED]]-OperatingExpenses[[#This Row],[ACTUAL]]</f>
        <v>0</v>
      </c>
      <c r="G6" s="20"/>
    </row>
    <row r="7" spans="1:7" s="2" customFormat="1" ht="30" customHeight="1" x14ac:dyDescent="0.5">
      <c r="A7" s="19"/>
      <c r="B7" s="23" t="s">
        <v>32</v>
      </c>
      <c r="C7" s="12">
        <v>1500</v>
      </c>
      <c r="D7" s="12">
        <v>2175</v>
      </c>
      <c r="E7" s="29">
        <f>OperatingExpenses[[#This Row],[ACTUAL]]+(10^-6)*ROW(OperatingExpenses[[#This Row],[ACTUAL]])</f>
        <v>2175.0000070000001</v>
      </c>
      <c r="F7" s="29">
        <f>OperatingExpenses[[#This Row],[ESTIMATED]]-OperatingExpenses[[#This Row],[ACTUAL]]</f>
        <v>-675</v>
      </c>
      <c r="G7" s="20"/>
    </row>
    <row r="8" spans="1:7" s="2" customFormat="1" ht="30" customHeight="1" x14ac:dyDescent="0.5">
      <c r="A8" s="19"/>
      <c r="B8" s="24" t="s">
        <v>39</v>
      </c>
      <c r="C8" s="10">
        <v>2000</v>
      </c>
      <c r="D8" s="10">
        <v>1500</v>
      </c>
      <c r="E8" s="30">
        <f>OperatingExpenses[[#This Row],[ACTUAL]]+(10^-6)*ROW(OperatingExpenses[[#This Row],[ACTUAL]])</f>
        <v>1500.000008</v>
      </c>
      <c r="F8" s="10">
        <f>OperatingExpenses[[#This Row],[ESTIMATED]]-OperatingExpenses[[#This Row],[ACTUAL]]</f>
        <v>500</v>
      </c>
      <c r="G8" s="20"/>
    </row>
    <row r="9" spans="1:7" s="2" customFormat="1" ht="30" customHeight="1" x14ac:dyDescent="0.5">
      <c r="A9" s="19"/>
      <c r="B9" s="23" t="s">
        <v>2</v>
      </c>
      <c r="C9" s="12">
        <v>1000</v>
      </c>
      <c r="D9" s="12">
        <v>1000</v>
      </c>
      <c r="E9" s="29">
        <f>OperatingExpenses[[#This Row],[ACTUAL]]+(10^-6)*ROW(OperatingExpenses[[#This Row],[ACTUAL]])</f>
        <v>1000.000009</v>
      </c>
      <c r="F9" s="12">
        <f>OperatingExpenses[[#This Row],[ESTIMATED]]-OperatingExpenses[[#This Row],[ACTUAL]]</f>
        <v>0</v>
      </c>
      <c r="G9" s="20"/>
    </row>
    <row r="10" spans="1:7" s="2" customFormat="1" ht="30" customHeight="1" x14ac:dyDescent="0.5">
      <c r="A10" s="19"/>
      <c r="B10" s="24" t="s">
        <v>33</v>
      </c>
      <c r="C10" s="10">
        <v>500</v>
      </c>
      <c r="D10" s="10">
        <v>525</v>
      </c>
      <c r="E10" s="30">
        <f>OperatingExpenses[[#This Row],[ACTUAL]]+(10^-6)*ROW(OperatingExpenses[[#This Row],[ACTUAL]])</f>
        <v>525.00000999999997</v>
      </c>
      <c r="F10" s="30">
        <f>OperatingExpenses[[#This Row],[ESTIMATED]]-OperatingExpenses[[#This Row],[ACTUAL]]</f>
        <v>-25</v>
      </c>
      <c r="G10" s="20"/>
    </row>
    <row r="11" spans="1:7" s="2" customFormat="1" ht="30" customHeight="1" x14ac:dyDescent="0.5">
      <c r="A11" s="19"/>
      <c r="B11" s="23" t="s">
        <v>3</v>
      </c>
      <c r="C11" s="12">
        <v>1300</v>
      </c>
      <c r="D11" s="12">
        <v>1275</v>
      </c>
      <c r="E11" s="29">
        <f>OperatingExpenses[[#This Row],[ACTUAL]]+(10^-6)*ROW(OperatingExpenses[[#This Row],[ACTUAL]])</f>
        <v>1275.0000110000001</v>
      </c>
      <c r="F11" s="12">
        <f>OperatingExpenses[[#This Row],[ESTIMATED]]-OperatingExpenses[[#This Row],[ACTUAL]]</f>
        <v>25</v>
      </c>
      <c r="G11" s="20"/>
    </row>
    <row r="12" spans="1:7" s="2" customFormat="1" ht="30" customHeight="1" x14ac:dyDescent="0.5">
      <c r="A12" s="19"/>
      <c r="B12" s="24" t="s">
        <v>4</v>
      </c>
      <c r="C12" s="10">
        <v>2000</v>
      </c>
      <c r="D12" s="10">
        <v>2200</v>
      </c>
      <c r="E12" s="30">
        <f>OperatingExpenses[[#This Row],[ACTUAL]]+(10^-6)*ROW(OperatingExpenses[[#This Row],[ACTUAL]])</f>
        <v>2200.000012</v>
      </c>
      <c r="F12" s="30">
        <f>OperatingExpenses[[#This Row],[ESTIMATED]]-OperatingExpenses[[#This Row],[ACTUAL]]</f>
        <v>-200</v>
      </c>
      <c r="G12" s="20"/>
    </row>
    <row r="13" spans="1:7" s="2" customFormat="1" ht="30" customHeight="1" x14ac:dyDescent="0.5">
      <c r="A13" s="19"/>
      <c r="B13" s="23" t="s">
        <v>34</v>
      </c>
      <c r="C13" s="12">
        <v>1000</v>
      </c>
      <c r="D13" s="12">
        <v>800</v>
      </c>
      <c r="E13" s="29">
        <f>OperatingExpenses[[#This Row],[ACTUAL]]+(10^-6)*ROW(OperatingExpenses[[#This Row],[ACTUAL]])</f>
        <v>800.00001299999997</v>
      </c>
      <c r="F13" s="12">
        <f>OperatingExpenses[[#This Row],[ESTIMATED]]-OperatingExpenses[[#This Row],[ACTUAL]]</f>
        <v>200</v>
      </c>
      <c r="G13" s="20"/>
    </row>
    <row r="14" spans="1:7" s="2" customFormat="1" ht="30" customHeight="1" x14ac:dyDescent="0.5">
      <c r="A14" s="19"/>
      <c r="B14" s="24" t="s">
        <v>35</v>
      </c>
      <c r="C14" s="10">
        <v>4500</v>
      </c>
      <c r="D14" s="10">
        <v>4600</v>
      </c>
      <c r="E14" s="30">
        <f>OperatingExpenses[[#This Row],[ACTUAL]]+(10^-6)*ROW(OperatingExpenses[[#This Row],[ACTUAL]])</f>
        <v>4600.0000140000002</v>
      </c>
      <c r="F14" s="30">
        <f>OperatingExpenses[[#This Row],[ESTIMATED]]-OperatingExpenses[[#This Row],[ACTUAL]]</f>
        <v>-100</v>
      </c>
      <c r="G14" s="20"/>
    </row>
    <row r="15" spans="1:7" s="2" customFormat="1" ht="30" customHeight="1" x14ac:dyDescent="0.5">
      <c r="A15" s="19"/>
      <c r="B15" s="23" t="s">
        <v>5</v>
      </c>
      <c r="C15" s="12">
        <v>800</v>
      </c>
      <c r="D15" s="12">
        <v>750</v>
      </c>
      <c r="E15" s="29">
        <f>OperatingExpenses[[#This Row],[ACTUAL]]+(10^-6)*ROW(OperatingExpenses[[#This Row],[ACTUAL]])</f>
        <v>750.00001499999996</v>
      </c>
      <c r="F15" s="12">
        <f>OperatingExpenses[[#This Row],[ESTIMATED]]-OperatingExpenses[[#This Row],[ACTUAL]]</f>
        <v>50</v>
      </c>
      <c r="G15" s="20"/>
    </row>
    <row r="16" spans="1:7" s="2" customFormat="1" ht="30" customHeight="1" x14ac:dyDescent="0.5">
      <c r="A16" s="19"/>
      <c r="B16" s="24" t="s">
        <v>6</v>
      </c>
      <c r="C16" s="10">
        <v>400</v>
      </c>
      <c r="D16" s="10">
        <v>350</v>
      </c>
      <c r="E16" s="30">
        <f>OperatingExpenses[[#This Row],[ACTUAL]]+(10^-6)*ROW(OperatingExpenses[[#This Row],[ACTUAL]])</f>
        <v>350.00001600000002</v>
      </c>
      <c r="F16" s="10">
        <f>OperatingExpenses[[#This Row],[ESTIMATED]]-OperatingExpenses[[#This Row],[ACTUAL]]</f>
        <v>50</v>
      </c>
      <c r="G16" s="20"/>
    </row>
    <row r="17" spans="1:11" s="2" customFormat="1" ht="30" customHeight="1" x14ac:dyDescent="0.5">
      <c r="A17" s="19"/>
      <c r="B17" s="23" t="s">
        <v>7</v>
      </c>
      <c r="C17" s="12">
        <v>4100</v>
      </c>
      <c r="D17" s="12">
        <v>4500</v>
      </c>
      <c r="E17" s="29">
        <f>OperatingExpenses[[#This Row],[ACTUAL]]+(10^-6)*ROW(OperatingExpenses[[#This Row],[ACTUAL]])</f>
        <v>4500.0000170000003</v>
      </c>
      <c r="F17" s="29">
        <f>OperatingExpenses[[#This Row],[ESTIMATED]]-OperatingExpenses[[#This Row],[ACTUAL]]</f>
        <v>-400</v>
      </c>
      <c r="G17" s="20"/>
    </row>
    <row r="18" spans="1:11" s="2" customFormat="1" ht="30" customHeight="1" x14ac:dyDescent="0.5">
      <c r="A18" s="19"/>
      <c r="B18" s="24" t="s">
        <v>8</v>
      </c>
      <c r="C18" s="10">
        <v>350</v>
      </c>
      <c r="D18" s="10">
        <v>400</v>
      </c>
      <c r="E18" s="30">
        <f>OperatingExpenses[[#This Row],[ACTUAL]]+(10^-6)*ROW(OperatingExpenses[[#This Row],[ACTUAL]])</f>
        <v>400.00001800000001</v>
      </c>
      <c r="F18" s="10">
        <f>OperatingExpenses[[#This Row],[ESTIMATED]]-OperatingExpenses[[#This Row],[ACTUAL]]</f>
        <v>-50</v>
      </c>
      <c r="G18" s="20"/>
    </row>
    <row r="19" spans="1:11" s="2" customFormat="1" ht="30" customHeight="1" x14ac:dyDescent="0.5">
      <c r="A19" s="19"/>
      <c r="B19" s="23" t="s">
        <v>9</v>
      </c>
      <c r="C19" s="12">
        <v>900</v>
      </c>
      <c r="D19" s="12">
        <v>840</v>
      </c>
      <c r="E19" s="29">
        <f>OperatingExpenses[[#This Row],[ACTUAL]]+(10^-6)*ROW(OperatingExpenses[[#This Row],[ACTUAL]])</f>
        <v>840.00001899999995</v>
      </c>
      <c r="F19" s="12">
        <f>OperatingExpenses[[#This Row],[ESTIMATED]]-OperatingExpenses[[#This Row],[ACTUAL]]</f>
        <v>60</v>
      </c>
      <c r="G19" s="20"/>
      <c r="K19" s="2" t="s">
        <v>46</v>
      </c>
    </row>
    <row r="20" spans="1:11" s="2" customFormat="1" ht="30" customHeight="1" x14ac:dyDescent="0.5">
      <c r="A20" s="19"/>
      <c r="B20" s="24" t="s">
        <v>10</v>
      </c>
      <c r="C20" s="10">
        <v>5000</v>
      </c>
      <c r="D20" s="10">
        <v>4500</v>
      </c>
      <c r="E20" s="30">
        <f>OperatingExpenses[[#This Row],[ACTUAL]]+(10^-6)*ROW(OperatingExpenses[[#This Row],[ACTUAL]])</f>
        <v>4500.0000200000004</v>
      </c>
      <c r="F20" s="10">
        <f>OperatingExpenses[[#This Row],[ESTIMATED]]-OperatingExpenses[[#This Row],[ACTUAL]]</f>
        <v>500</v>
      </c>
      <c r="G20" s="20"/>
    </row>
    <row r="21" spans="1:11" s="2" customFormat="1" ht="30" customHeight="1" x14ac:dyDescent="0.5">
      <c r="A21" s="19"/>
      <c r="B21" s="23" t="s">
        <v>11</v>
      </c>
      <c r="C21" s="12">
        <v>3000</v>
      </c>
      <c r="D21" s="12">
        <v>3200</v>
      </c>
      <c r="E21" s="29">
        <f>OperatingExpenses[[#This Row],[ACTUAL]]+(10^-6)*ROW(OperatingExpenses[[#This Row],[ACTUAL]])</f>
        <v>3200.0000209999998</v>
      </c>
      <c r="F21" s="29">
        <f>OperatingExpenses[[#This Row],[ESTIMATED]]-OperatingExpenses[[#This Row],[ACTUAL]]</f>
        <v>-200</v>
      </c>
      <c r="G21" s="20"/>
    </row>
    <row r="22" spans="1:11" s="2" customFormat="1" ht="30" customHeight="1" x14ac:dyDescent="0.5">
      <c r="A22" s="19"/>
      <c r="B22" s="24" t="s">
        <v>12</v>
      </c>
      <c r="C22" s="10">
        <v>250</v>
      </c>
      <c r="D22" s="10">
        <v>280</v>
      </c>
      <c r="E22" s="30">
        <f>OperatingExpenses[[#This Row],[ACTUAL]]+(10^-6)*ROW(OperatingExpenses[[#This Row],[ACTUAL]])</f>
        <v>280.000022</v>
      </c>
      <c r="F22" s="30">
        <f>OperatingExpenses[[#This Row],[ESTIMATED]]-OperatingExpenses[[#This Row],[ACTUAL]]</f>
        <v>-30</v>
      </c>
      <c r="G22" s="20"/>
    </row>
    <row r="23" spans="1:11" s="2" customFormat="1" ht="30" customHeight="1" x14ac:dyDescent="0.5">
      <c r="A23" s="19"/>
      <c r="B23" s="23" t="s">
        <v>13</v>
      </c>
      <c r="C23" s="12">
        <v>1400</v>
      </c>
      <c r="D23" s="12">
        <v>1385</v>
      </c>
      <c r="E23" s="29">
        <f>OperatingExpenses[[#This Row],[ACTUAL]]+(10^-6)*ROW(OperatingExpenses[[#This Row],[ACTUAL]])</f>
        <v>1385.0000230000001</v>
      </c>
      <c r="F23" s="12">
        <f>OperatingExpenses[[#This Row],[ESTIMATED]]-OperatingExpenses[[#This Row],[ACTUAL]]</f>
        <v>15</v>
      </c>
      <c r="G23" s="20"/>
    </row>
    <row r="24" spans="1:11" s="2" customFormat="1" ht="30" customHeight="1" x14ac:dyDescent="0.5">
      <c r="A24" s="19"/>
      <c r="B24" s="24" t="s">
        <v>0</v>
      </c>
      <c r="C24" s="10">
        <v>1000</v>
      </c>
      <c r="D24" s="10">
        <v>750</v>
      </c>
      <c r="E24" s="30">
        <f>OperatingExpenses[[#This Row],[ACTUAL]]+(10^-6)*ROW(OperatingExpenses[[#This Row],[ACTUAL]])</f>
        <v>750.00002400000005</v>
      </c>
      <c r="F24" s="10">
        <f>OperatingExpenses[[#This Row],[ESTIMATED]]-OperatingExpenses[[#This Row],[ACTUAL]]</f>
        <v>250</v>
      </c>
      <c r="G24" s="20"/>
    </row>
    <row r="25" spans="1:11" s="2" customFormat="1" ht="30" customHeight="1" x14ac:dyDescent="0.5">
      <c r="A25" s="19"/>
      <c r="B25" s="23" t="s">
        <v>42</v>
      </c>
      <c r="C25" s="31">
        <f>SUBTOTAL(109,OperatingExpenses[ESTIMATED])</f>
        <v>36000</v>
      </c>
      <c r="D25" s="31">
        <f>SUBTOTAL(109,OperatingExpenses[ACTUAL])</f>
        <v>35530</v>
      </c>
      <c r="E25" s="29"/>
      <c r="F25" s="31">
        <f>SUBTOTAL(109,OperatingExpenses[DIFFERENCE])</f>
        <v>470</v>
      </c>
      <c r="G25" s="22"/>
    </row>
  </sheetData>
  <sheetProtection insertColumns="0" insertRows="0" deleteColumns="0" deleteRows="0" selectLockedCells="1" autoFilter="0"/>
  <dataConsolidate/>
  <mergeCells count="2">
    <mergeCell ref="B1:C1"/>
    <mergeCell ref="B2:E2"/>
  </mergeCells>
  <conditionalFormatting sqref="F25">
    <cfRule type="cellIs" dxfId="14" priority="1" operator="lessThan">
      <formula>0</formula>
    </cfRule>
  </conditionalFormatting>
  <dataValidations count="10">
    <dataValidation type="custom" allowBlank="1" showInputMessage="1" showErrorMessage="1" errorTitle="ALERT" error="This cell is automatically populated and should not be overwitten. Overwriting this cell would break calculations in this worksheet." sqref="G5:G24">
      <formula1>LEN(G5)=""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5:F24"/>
    <dataValidation allowBlank="1" showInputMessage="1" showErrorMessage="1" prompt="Enter Operating Expenses in this column under this heading. Use heading filters to find specific entries" sqref="B4"/>
    <dataValidation allowBlank="1" showInputMessage="1" showErrorMessage="1" prompt="Enter Estimated amount in this column under this heading" sqref="C4"/>
    <dataValidation allowBlank="1" showInputMessage="1" showErrorMessage="1" prompt="Enter Actual amount in this column under this heading" sqref="D4"/>
    <dataValidation allowBlank="1" showInputMessage="1" showErrorMessage="1" prompt="Difference of Estimated and Actual Operating Expenses is automatically calculated in this column under this heading" sqref="F4"/>
    <dataValidation allowBlank="1" showInputMessage="1" showErrorMessage="1" prompt="Title of this worksheet is in this cell. Enter Date in cell at right. Budget Totals are automatically calculated in Totals table starting in cell B4" sqref="B2"/>
    <dataValidation allowBlank="1" showInputMessage="1" showErrorMessage="1" prompt="Enter Date in this cell. Budget overview chart is in cell B9" sqref="F2"/>
    <dataValidation allowBlank="1" showInputMessage="1" showErrorMessage="1" prompt="Enter Company Name in this cell" sqref="B1"/>
    <dataValidation allowBlank="1" showInputMessage="1" showErrorMessage="1" prompt="Create a Monthly Business Budget in this workbook. Overview is in this worksheet. Enter Income details in Monthly Income, Personnel, and Operating Expenses in respective worksheets" sqref="A1"/>
  </dataValidations>
  <printOptions horizontalCentered="1"/>
  <pageMargins left="0.25" right="0.25" top="0.25" bottom="0.25" header="0" footer="0"/>
  <pageSetup scale="83" fitToHeight="0" orientation="portrait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E8DFEDF7-DD2B-4BDC-AEAC-141B22E8ECA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G5:G24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60B5E61-F3C4-4FB4-8202-05914D740C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5C40E2-B0C7-4222-BB7B-58E9B84E23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B0C1A2-075B-490B-A7DB-21C913A20021}">
  <ds:schemaRefs>
    <ds:schemaRef ds:uri="http://www.w3.org/XML/1998/namespace"/>
    <ds:schemaRef ds:uri="fb0879af-3eba-417a-a55a-ffe6dcd6ca77"/>
    <ds:schemaRef ds:uri="http://purl.org/dc/terms/"/>
    <ds:schemaRef ds:uri="http://schemas.openxmlformats.org/package/2006/metadata/core-properties"/>
    <ds:schemaRef ds:uri="http://purl.org/dc/elements/1.1/"/>
    <ds:schemaRef ds:uri="http://schemas.microsoft.com/sharepoint/v3"/>
    <ds:schemaRef ds:uri="http://schemas.microsoft.com/office/2006/documentManagement/types"/>
    <ds:schemaRef ds:uri="http://purl.org/dc/dcmitype/"/>
    <ds:schemaRef ds:uri="http://schemas.microsoft.com/office/infopath/2007/PartnerControls"/>
    <ds:schemaRef ds:uri="6dc4bcd6-49db-4c07-9060-8acfc67cef9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10</vt:i4>
      </vt:variant>
    </vt:vector>
  </HeadingPairs>
  <TitlesOfParts>
    <vt:vector size="14" baseType="lpstr">
      <vt:lpstr>Monthly Budget Summary</vt:lpstr>
      <vt:lpstr>Income</vt:lpstr>
      <vt:lpstr>Personnel Expenses</vt:lpstr>
      <vt:lpstr>Operating Expenses</vt:lpstr>
      <vt:lpstr>BUDGET_Title</vt:lpstr>
      <vt:lpstr>ColumnTitle1</vt:lpstr>
      <vt:lpstr>COMPANY_NAME</vt:lpstr>
      <vt:lpstr>Title1</vt:lpstr>
      <vt:lpstr>Title2</vt:lpstr>
      <vt:lpstr>Title3</vt:lpstr>
      <vt:lpstr>Title4</vt:lpstr>
      <vt:lpstr>Income!Títulos_a_imprimir</vt:lpstr>
      <vt:lpstr>'Operating Expenses'!Títulos_a_imprimir</vt:lpstr>
      <vt:lpstr>'Personnel Expenses'!Títulos_a_imprimir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2018-08-24T19:45:56Z</dcterms:created>
  <dcterms:modified xsi:type="dcterms:W3CDTF">2019-04-25T15:02:56Z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